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24226"/>
  <xr:revisionPtr revIDLastSave="0" documentId="13_ncr:1_{17BF6230-DC4A-4E23-91C2-CED42C58A7F1}" xr6:coauthVersionLast="47" xr6:coauthVersionMax="47" xr10:uidLastSave="{00000000-0000-0000-0000-000000000000}"/>
  <bookViews>
    <workbookView xWindow="-120" yWindow="-120" windowWidth="29040" windowHeight="15840" tabRatio="919" firstSheet="11" activeTab="24" xr2:uid="{00000000-000D-0000-FFFF-FFFF00000000}"/>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Instruction" sheetId="90"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xlnm._FilterDatabase" localSheetId="28" hidden="1">Instruction!$A$107:$C$111</definedName>
    <definedName name="_sum1">'[1]Appl (2)'!$E$2:$E$7200</definedName>
    <definedName name="_sum2">'[1]Appl (2)'!$G$2:$G$7200</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86" l="1"/>
  <c r="D8" i="86"/>
  <c r="D14" i="86" l="1"/>
  <c r="D13" i="86"/>
  <c r="C13" i="86" l="1"/>
  <c r="C12" i="69" l="1"/>
  <c r="C22" i="74" l="1"/>
  <c r="E20" i="72"/>
  <c r="E19" i="72"/>
  <c r="E18" i="72"/>
  <c r="E17" i="72"/>
  <c r="E16" i="72"/>
  <c r="E14" i="72"/>
  <c r="E13" i="72"/>
  <c r="E15" i="72"/>
  <c r="E12" i="72"/>
  <c r="E11" i="72"/>
  <c r="E10" i="72"/>
  <c r="E9" i="72"/>
  <c r="E8" i="72"/>
  <c r="C37" i="69" l="1"/>
  <c r="C45" i="69"/>
  <c r="C26" i="69"/>
  <c r="E66" i="53"/>
  <c r="E64" i="53"/>
  <c r="C61" i="53"/>
  <c r="E61" i="53" s="1"/>
  <c r="E60" i="53"/>
  <c r="E59" i="53"/>
  <c r="E58" i="53"/>
  <c r="D53" i="53"/>
  <c r="C53" i="53"/>
  <c r="E52" i="53"/>
  <c r="E51" i="53"/>
  <c r="E50" i="53"/>
  <c r="E49" i="53"/>
  <c r="E48" i="53"/>
  <c r="E47" i="53"/>
  <c r="E44" i="53"/>
  <c r="E43" i="53"/>
  <c r="E42" i="53"/>
  <c r="E41" i="53"/>
  <c r="E40" i="53"/>
  <c r="E39" i="53"/>
  <c r="E38" i="53"/>
  <c r="E37" i="53"/>
  <c r="E36" i="53"/>
  <c r="E35" i="53"/>
  <c r="D34" i="53"/>
  <c r="D45" i="53" s="1"/>
  <c r="D54" i="53" s="1"/>
  <c r="C34" i="53"/>
  <c r="C45" i="53" s="1"/>
  <c r="D30" i="53"/>
  <c r="C30" i="53"/>
  <c r="E29" i="53"/>
  <c r="E28" i="53"/>
  <c r="E27" i="53"/>
  <c r="E26" i="53"/>
  <c r="E25" i="53"/>
  <c r="E24" i="53"/>
  <c r="E21" i="53"/>
  <c r="E20" i="53"/>
  <c r="E19" i="53"/>
  <c r="E18" i="53"/>
  <c r="E17" i="53"/>
  <c r="E16" i="53"/>
  <c r="E15" i="53"/>
  <c r="E14" i="53"/>
  <c r="E13" i="53"/>
  <c r="E12" i="53"/>
  <c r="D11" i="53"/>
  <c r="D9" i="53" s="1"/>
  <c r="D22" i="53" s="1"/>
  <c r="D31" i="53" s="1"/>
  <c r="C11" i="53"/>
  <c r="C9" i="53" s="1"/>
  <c r="C22" i="53" s="1"/>
  <c r="E10" i="53"/>
  <c r="E8" i="53"/>
  <c r="G14" i="62"/>
  <c r="F14" i="62"/>
  <c r="D14" i="62"/>
  <c r="C14" i="62"/>
  <c r="E11" i="53" l="1"/>
  <c r="E30" i="53"/>
  <c r="E34" i="53"/>
  <c r="E9" i="53"/>
  <c r="E53" i="53"/>
  <c r="C54" i="53"/>
  <c r="E54" i="53" s="1"/>
  <c r="E45" i="53"/>
  <c r="C31" i="53"/>
  <c r="E22" i="53"/>
  <c r="D56" i="53"/>
  <c r="D63" i="53" s="1"/>
  <c r="D65" i="53" s="1"/>
  <c r="D67" i="53" s="1"/>
  <c r="B3" i="89"/>
  <c r="B3" i="88"/>
  <c r="B3" i="87"/>
  <c r="B3" i="86"/>
  <c r="B3" i="85"/>
  <c r="B3" i="84"/>
  <c r="B3" i="83"/>
  <c r="B3" i="82"/>
  <c r="B3" i="81"/>
  <c r="C56" i="53" l="1"/>
  <c r="E31" i="53"/>
  <c r="C10" i="85"/>
  <c r="C19" i="85" s="1"/>
  <c r="D12" i="84"/>
  <c r="D7" i="84"/>
  <c r="I33" i="83"/>
  <c r="I32" i="83"/>
  <c r="I31" i="83"/>
  <c r="I30" i="83"/>
  <c r="I29" i="83"/>
  <c r="I28" i="83"/>
  <c r="I27" i="83"/>
  <c r="I26" i="83"/>
  <c r="I25" i="83"/>
  <c r="I24" i="83"/>
  <c r="I23" i="83"/>
  <c r="I22" i="83"/>
  <c r="I21" i="83"/>
  <c r="I20" i="83"/>
  <c r="I19" i="83"/>
  <c r="I18" i="83"/>
  <c r="I17" i="83"/>
  <c r="I16" i="83"/>
  <c r="I15" i="83"/>
  <c r="I14" i="83"/>
  <c r="I13" i="83"/>
  <c r="I12" i="83"/>
  <c r="I11" i="83"/>
  <c r="I10" i="83"/>
  <c r="I9" i="83"/>
  <c r="I8" i="83"/>
  <c r="I7" i="83"/>
  <c r="I23" i="82"/>
  <c r="I22" i="82"/>
  <c r="I20" i="82"/>
  <c r="I19" i="82"/>
  <c r="I18" i="82"/>
  <c r="I17" i="82"/>
  <c r="I16" i="82"/>
  <c r="I15" i="82"/>
  <c r="I14" i="82"/>
  <c r="I13" i="82"/>
  <c r="I12" i="82"/>
  <c r="I11" i="82"/>
  <c r="I10" i="82"/>
  <c r="I9" i="82"/>
  <c r="I8" i="82"/>
  <c r="I7" i="82"/>
  <c r="D19" i="84" l="1"/>
  <c r="C63" i="53"/>
  <c r="E56" i="53"/>
  <c r="I34" i="83"/>
  <c r="I21" i="82"/>
  <c r="B2" i="80"/>
  <c r="B1" i="80"/>
  <c r="E63" i="53" l="1"/>
  <c r="C65" i="53"/>
  <c r="B2" i="79"/>
  <c r="B2" i="37"/>
  <c r="B2" i="36"/>
  <c r="B2" i="74"/>
  <c r="B2" i="64"/>
  <c r="B2" i="35"/>
  <c r="B2" i="69"/>
  <c r="B2" i="77"/>
  <c r="B2" i="28"/>
  <c r="B2" i="73"/>
  <c r="B2" i="72"/>
  <c r="B2" i="52"/>
  <c r="B2" i="75"/>
  <c r="B2" i="71" s="1"/>
  <c r="B2" i="53"/>
  <c r="B2" i="62"/>
  <c r="E65" i="53" l="1"/>
  <c r="C67" i="53"/>
  <c r="E67" i="53" s="1"/>
  <c r="C5" i="6"/>
  <c r="G5" i="6"/>
  <c r="F5" i="6"/>
  <c r="E5" i="6"/>
  <c r="D5" i="6"/>
  <c r="G5" i="71"/>
  <c r="F5" i="71"/>
  <c r="E5" i="71"/>
  <c r="D5" i="71"/>
  <c r="C5" i="71"/>
  <c r="G6" i="71" l="1"/>
  <c r="G13" i="71" s="1"/>
  <c r="F6" i="71"/>
  <c r="F13" i="71" s="1"/>
  <c r="E6" i="71"/>
  <c r="E13" i="71" s="1"/>
  <c r="D6" i="71"/>
  <c r="D13" i="71" s="1"/>
  <c r="C6" i="71"/>
  <c r="C13" i="71" s="1"/>
  <c r="B1" i="79" l="1"/>
  <c r="B1" i="37"/>
  <c r="B1" i="36"/>
  <c r="B1" i="74"/>
  <c r="B1" i="64"/>
  <c r="B1" i="35"/>
  <c r="B1" i="69"/>
  <c r="B1" i="77"/>
  <c r="B1" i="28"/>
  <c r="B1" i="73"/>
  <c r="B1" i="72"/>
  <c r="B1" i="52"/>
  <c r="B1" i="71"/>
  <c r="B1" i="75"/>
  <c r="B1" i="53"/>
  <c r="B1" i="62"/>
  <c r="B1" i="6"/>
  <c r="C21" i="77" l="1"/>
  <c r="D12" i="77"/>
  <c r="D13" i="77"/>
  <c r="D11" i="77"/>
  <c r="D8" i="77"/>
  <c r="D9" i="77"/>
  <c r="D7" i="77"/>
  <c r="C20" i="77"/>
  <c r="C19" i="77"/>
  <c r="D21" i="77" l="1"/>
  <c r="D19" i="77"/>
  <c r="D20" i="77"/>
  <c r="H14" i="74" l="1"/>
  <c r="E8" i="37" l="1"/>
  <c r="K8" i="37" s="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J7" i="37"/>
  <c r="J21" i="37" s="1"/>
  <c r="I7" i="37"/>
  <c r="I21" i="37" s="1"/>
  <c r="H7" i="37"/>
  <c r="H21" i="37" s="1"/>
  <c r="G7" i="37"/>
  <c r="G21" i="37" s="1"/>
  <c r="F7" i="37"/>
  <c r="F21" i="37" s="1"/>
  <c r="C7" i="37"/>
  <c r="L21" i="37" l="1"/>
  <c r="N14" i="37"/>
  <c r="E14" i="37"/>
  <c r="E7" i="37"/>
  <c r="C21" i="37"/>
  <c r="N8" i="37"/>
  <c r="E21" i="37" l="1"/>
  <c r="N7" i="37"/>
  <c r="N21" i="37" s="1"/>
  <c r="K7" i="37"/>
  <c r="K21" i="37" s="1"/>
  <c r="E21" i="72" l="1"/>
  <c r="C5" i="73" s="1"/>
  <c r="C21" i="72" l="1"/>
  <c r="S21" i="35" l="1"/>
  <c r="S20" i="35"/>
  <c r="S19" i="35"/>
  <c r="S18" i="35"/>
  <c r="S17" i="35"/>
  <c r="S16" i="35"/>
  <c r="S15" i="35"/>
  <c r="S14" i="35"/>
  <c r="S13" i="35"/>
  <c r="S12" i="35"/>
  <c r="S11" i="35"/>
  <c r="S10" i="35"/>
  <c r="S9" i="35"/>
  <c r="S8" i="35"/>
  <c r="S22" i="35" l="1"/>
  <c r="D21" i="72"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D31" i="62" l="1"/>
  <c r="D41" i="62" s="1"/>
  <c r="C31" i="62"/>
  <c r="C41" i="62" s="1"/>
  <c r="C20" i="62"/>
  <c r="G31" i="62" l="1"/>
  <c r="G41" i="62" s="1"/>
  <c r="F31" i="62"/>
  <c r="F41" i="62" s="1"/>
  <c r="F20" i="62"/>
  <c r="G20" i="62"/>
  <c r="D20" i="62"/>
  <c r="E41" i="62" l="1"/>
  <c r="E31" i="62"/>
  <c r="D22" i="74"/>
  <c r="E22" i="74"/>
  <c r="H22" i="74" s="1"/>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41" i="62"/>
  <c r="H8" i="62"/>
  <c r="H9" i="62"/>
  <c r="H10" i="62"/>
  <c r="H11" i="62"/>
  <c r="H12" i="62"/>
  <c r="H13" i="62"/>
  <c r="H14"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E39" i="62"/>
  <c r="E40" i="62"/>
  <c r="E23" i="62"/>
  <c r="E24" i="62"/>
  <c r="E25" i="62"/>
  <c r="E26" i="62"/>
  <c r="E27" i="62"/>
  <c r="E28" i="62"/>
  <c r="E29" i="62"/>
  <c r="E30" i="62"/>
  <c r="E22" i="62"/>
  <c r="E8" i="62"/>
  <c r="E9" i="62"/>
  <c r="E10" i="62"/>
  <c r="E11" i="62"/>
  <c r="E12" i="62"/>
  <c r="E13" i="62"/>
  <c r="E14" i="62"/>
  <c r="E15" i="62"/>
  <c r="E16" i="62"/>
  <c r="E17" i="62"/>
  <c r="E18" i="62"/>
  <c r="E19" i="62"/>
  <c r="E20" i="62"/>
  <c r="E7" i="62"/>
</calcChain>
</file>

<file path=xl/sharedStrings.xml><?xml version="1.0" encoding="utf-8"?>
<sst xmlns="http://schemas.openxmlformats.org/spreadsheetml/2006/main" count="1490" uniqueCount="990">
  <si>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</si>
  <si>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</si>
  <si>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</si>
  <si>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</si>
  <si>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</si>
  <si>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</si>
  <si>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</si>
  <si>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</si>
  <si>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</si>
  <si>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</si>
  <si>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</si>
  <si>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</si>
  <si>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</si>
  <si>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</si>
  <si>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</si>
  <si>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</si>
  <si>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</si>
  <si>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</si>
  <si>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</si>
  <si>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</si>
  <si>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</si>
  <si>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</si>
  <si>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</si>
  <si>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</si>
  <si>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</si>
  <si>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</si>
  <si>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</si>
  <si>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</si>
  <si>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</si>
  <si>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</si>
  <si>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</si>
  <si>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</si>
  <si>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</si>
  <si>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</si>
  <si>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</si>
  <si>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</si>
  <si>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</si>
  <si>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</si>
  <si>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</si>
  <si>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</si>
  <si>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</si>
  <si>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</si>
  <si>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</si>
  <si>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</si>
  <si>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</si>
  <si>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</si>
  <si>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</si>
  <si>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</si>
  <si>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</si>
  <si>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</si>
  <si>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</si>
  <si>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</si>
  <si>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</si>
  <si>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</si>
  <si>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</si>
  <si>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</si>
  <si>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</si>
  <si>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</si>
  <si>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</si>
  <si>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</si>
  <si>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</si>
  <si>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</si>
  <si>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</si>
  <si>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</si>
  <si>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</si>
  <si>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</si>
  <si>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</si>
  <si>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</si>
  <si>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</si>
  <si>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</si>
  <si>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</si>
  <si>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</si>
  <si>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</si>
  <si>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</si>
  <si>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</si>
  <si>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</si>
  <si>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</si>
  <si>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</si>
  <si>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</si>
  <si>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</si>
  <si>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</si>
  <si>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</si>
  <si>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</si>
  <si>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</si>
  <si>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</si>
  <si>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</si>
  <si>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</si>
  <si>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</si>
  <si>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</si>
  <si>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</si>
  <si>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</si>
  <si>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</si>
  <si>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</si>
  <si>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</si>
  <si>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</si>
  <si>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</si>
  <si>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</si>
  <si>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</si>
  <si>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</si>
  <si>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</si>
  <si>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</si>
  <si>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</si>
  <si>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</si>
  <si>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</si>
  <si>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</si>
  <si>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</si>
  <si>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</si>
  <si>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</si>
  <si>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</si>
  <si>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</si>
  <si>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</si>
  <si>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</si>
  <si>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</si>
  <si>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</si>
  <si>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</si>
  <si>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</si>
  <si>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</si>
  <si>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</si>
  <si>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</si>
  <si>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</si>
  <si>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</si>
  <si>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</si>
  <si>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</si>
  <si>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</si>
  <si>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</si>
  <si>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</si>
  <si>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</si>
  <si>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</si>
  <si>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</si>
  <si>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</si>
  <si>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</si>
  <si>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</si>
  <si>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</si>
  <si>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</si>
  <si>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</si>
  <si>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</si>
  <si>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</si>
  <si>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</si>
  <si>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</si>
  <si>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</si>
  <si>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</si>
  <si>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</si>
  <si>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</si>
  <si>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</si>
  <si>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</si>
  <si>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</si>
  <si>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</si>
  <si>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</si>
  <si>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</si>
  <si>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</si>
  <si>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</si>
  <si>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</si>
  <si>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</si>
  <si>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</si>
  <si>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</si>
  <si>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</si>
  <si>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</si>
  <si>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</si>
  <si>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</si>
  <si>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</si>
  <si>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</si>
  <si>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</si>
  <si>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</si>
  <si>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</si>
  <si>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</si>
  <si>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</si>
  <si>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</si>
  <si>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</si>
  <si>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</si>
  <si>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</si>
  <si>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</si>
  <si>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</si>
  <si>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</si>
  <si>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</si>
  <si>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</si>
  <si>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</si>
  <si>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</si>
  <si>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</si>
  <si>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</si>
  <si>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</si>
  <si>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</si>
  <si>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</si>
  <si>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</si>
  <si>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</si>
  <si>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</si>
  <si>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</si>
  <si>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</si>
  <si>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</si>
  <si>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</si>
  <si>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</si>
  <si>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</si>
  <si>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</si>
  <si>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</si>
  <si>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</si>
  <si>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</si>
  <si>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</si>
  <si>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</si>
  <si>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</si>
  <si>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</si>
  <si>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</si>
  <si>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</si>
  <si>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</si>
  <si>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</si>
  <si>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</si>
  <si>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</si>
  <si>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</si>
  <si>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</si>
  <si>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</si>
  <si>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</si>
  <si>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</si>
  <si>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</si>
  <si>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</si>
  <si>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</si>
  <si>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</si>
  <si>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</si>
  <si>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</si>
  <si>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</si>
  <si>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</si>
  <si>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</si>
  <si>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</si>
  <si>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</si>
  <si>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</si>
  <si>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</si>
  <si>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</si>
  <si>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</si>
  <si>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</si>
  <si>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</si>
  <si>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</si>
  <si>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</si>
  <si>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</si>
  <si>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</si>
  <si>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</si>
  <si>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</si>
  <si>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</si>
  <si>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</si>
  <si>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</si>
  <si>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</si>
  <si>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</si>
  <si>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</si>
  <si>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</si>
  <si>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</si>
  <si>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</si>
  <si>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</si>
  <si>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</si>
  <si>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</si>
  <si>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</si>
  <si>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</si>
  <si>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</si>
  <si>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</si>
  <si>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</si>
  <si>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</si>
  <si>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</si>
  <si>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</si>
  <si>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</si>
  <si>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</si>
  <si>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</si>
  <si>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</si>
  <si>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</si>
  <si>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</si>
  <si>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</si>
  <si>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</si>
  <si>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</si>
  <si>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</si>
  <si>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</si>
  <si>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</si>
  <si>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</si>
  <si>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</si>
  <si>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</si>
  <si>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</si>
  <si>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</si>
  <si>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</si>
  <si>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</si>
  <si>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</si>
  <si>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</si>
  <si>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</si>
  <si>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</si>
  <si>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</si>
  <si>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</si>
  <si>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</si>
  <si>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</si>
  <si>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</si>
  <si>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</si>
  <si>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</si>
  <si>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</si>
  <si>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</si>
  <si>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</si>
  <si>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</si>
  <si>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</si>
  <si>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</si>
  <si>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</si>
  <si>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</si>
  <si>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</si>
  <si>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</si>
  <si>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</si>
  <si>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</si>
  <si>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</si>
  <si>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</si>
  <si>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</si>
  <si>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</si>
  <si>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</si>
  <si>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</si>
  <si>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</si>
  <si>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</si>
  <si>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</si>
  <si>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</si>
  <si>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</si>
  <si>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</si>
  <si>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</si>
  <si>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</si>
  <si>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</si>
  <si>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</si>
  <si>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</si>
  <si>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</si>
  <si>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</si>
  <si>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</si>
  <si>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</si>
  <si>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</si>
  <si>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</si>
  <si>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</si>
  <si>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</si>
  <si>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</si>
  <si>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</si>
  <si>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</si>
  <si>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</si>
  <si>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</si>
  <si>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</si>
  <si>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</si>
  <si>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</si>
  <si>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</si>
  <si>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</si>
  <si>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</si>
  <si>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</si>
  <si>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</si>
  <si>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</si>
  <si>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</si>
  <si>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</si>
  <si>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</si>
  <si>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</si>
  <si>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</si>
  <si>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</si>
  <si>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</si>
  <si>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</si>
  <si>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</si>
  <si>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</si>
  <si>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</si>
  <si>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</si>
  <si>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</si>
  <si>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</si>
  <si>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</si>
  <si>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</si>
  <si>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</si>
  <si>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</si>
  <si>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</si>
  <si>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</si>
  <si>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</si>
  <si>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</si>
  <si>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</si>
  <si>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</si>
  <si>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</si>
  <si>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</si>
  <si>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</si>
  <si>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</si>
  <si>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</si>
  <si>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</si>
  <si>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</si>
  <si>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</si>
  <si>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</si>
  <si>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</si>
  <si>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</si>
  <si>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</si>
  <si>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</si>
  <si>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</si>
  <si>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</si>
  <si>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</si>
  <si>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</si>
  <si>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</si>
  <si>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</si>
  <si>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</si>
  <si>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</si>
  <si>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</si>
  <si>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</si>
  <si>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</si>
  <si>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</si>
  <si>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</si>
  <si>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</si>
  <si>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</si>
  <si>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</si>
  <si>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</si>
  <si>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</si>
  <si>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</si>
  <si>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</si>
  <si>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</si>
  <si>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</si>
  <si>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</si>
  <si>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</si>
  <si>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</si>
  <si>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</si>
  <si>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</si>
  <si>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</si>
  <si>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</si>
  <si>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</si>
  <si>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</si>
  <si>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</si>
  <si>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</si>
  <si>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</si>
  <si>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</si>
  <si>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</si>
  <si>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</si>
  <si>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</si>
  <si>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</si>
  <si>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</si>
  <si>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</si>
  <si>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</si>
  <si>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</si>
  <si>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</si>
  <si>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</si>
  <si>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</si>
  <si>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</si>
  <si>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</si>
  <si>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</si>
  <si>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</si>
  <si>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</si>
  <si>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</si>
  <si>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</si>
  <si>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</si>
  <si>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</si>
  <si>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</si>
  <si>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</si>
  <si>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</si>
  <si>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</si>
  <si>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</si>
  <si>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</si>
  <si>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</si>
  <si>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</si>
  <si>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</si>
  <si>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</si>
  <si>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</si>
  <si>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</si>
  <si>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</si>
  <si>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</si>
  <si>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</si>
  <si>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</si>
  <si>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</si>
  <si>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</si>
  <si>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</si>
  <si>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</si>
  <si>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</si>
  <si>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</si>
  <si>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</si>
  <si>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</si>
  <si>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</si>
  <si>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</si>
  <si>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</si>
  <si>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</si>
  <si>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</si>
  <si>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</si>
  <si>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</si>
  <si>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</si>
  <si>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</si>
  <si>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</si>
  <si>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</si>
  <si>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</si>
  <si>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</si>
  <si>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</si>
  <si>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</si>
  <si>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</si>
  <si>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</si>
  <si>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</si>
  <si>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</si>
  <si>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</si>
  <si>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</si>
  <si>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</si>
  <si>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</si>
  <si>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</si>
  <si>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</si>
  <si>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</si>
  <si>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</si>
  <si>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</si>
  <si>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</si>
  <si>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</si>
  <si>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</si>
  <si>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</si>
  <si>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</si>
  <si>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</si>
  <si>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</si>
  <si>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</si>
  <si>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</si>
  <si>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</si>
  <si>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</si>
  <si>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</si>
  <si>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</si>
  <si>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</si>
  <si>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</si>
  <si>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</si>
  <si>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</si>
  <si>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</si>
  <si>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</si>
  <si>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</si>
  <si>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</si>
  <si>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</si>
  <si>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</si>
  <si>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</si>
  <si>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</si>
  <si>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</si>
  <si>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</si>
  <si>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</si>
  <si>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</si>
  <si>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</si>
  <si>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</si>
  <si>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</si>
  <si>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</si>
  <si>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</si>
  <si>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</si>
  <si>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</si>
  <si>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</si>
  <si>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</si>
  <si>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</si>
  <si>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</si>
  <si>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</si>
  <si>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</si>
  <si>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</si>
  <si>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</si>
  <si>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</si>
  <si>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</si>
  <si>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</si>
  <si>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</si>
  <si>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</si>
  <si>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</si>
  <si>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</si>
  <si>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</si>
  <si>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</si>
  <si>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</si>
  <si>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</si>
  <si>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</si>
  <si>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</si>
  <si>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</si>
  <si>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</si>
  <si>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</si>
  <si>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</si>
  <si>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</si>
  <si>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</si>
  <si>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</si>
  <si>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</si>
  <si>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</si>
  <si>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</si>
  <si>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</si>
  <si>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</si>
  <si>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</si>
  <si>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</si>
  <si>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</si>
  <si>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</si>
  <si>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</si>
  <si>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</si>
  <si>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</si>
  <si>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</si>
  <si>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</si>
  <si>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</si>
  <si>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</si>
  <si>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</si>
  <si>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</si>
  <si>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</si>
  <si>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</si>
  <si>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</si>
  <si>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</si>
  <si>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</si>
  <si>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</si>
  <si>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</si>
  <si>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</si>
  <si>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</si>
  <si>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</si>
  <si>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</si>
  <si>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</si>
  <si>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</si>
  <si>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</si>
  <si>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</si>
  <si>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</si>
  <si>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</si>
  <si>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</si>
  <si>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</si>
  <si>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</si>
  <si>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</si>
  <si>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</si>
  <si>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</si>
  <si>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</si>
  <si>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</si>
  <si>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</si>
  <si>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</si>
  <si>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</si>
  <si>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</si>
  <si>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</si>
  <si>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</si>
  <si>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</si>
  <si>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</si>
  <si>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</si>
  <si>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</si>
  <si>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</si>
  <si>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</si>
  <si>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</si>
  <si>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</si>
  <si>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</si>
  <si>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</si>
  <si>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</si>
  <si>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</si>
  <si>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</si>
  <si>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</si>
  <si>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</si>
  <si>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</si>
  <si>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</si>
  <si>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</si>
  <si>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</si>
  <si>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</si>
  <si>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</si>
  <si>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</si>
  <si>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</si>
  <si>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</si>
  <si>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</si>
  <si>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</si>
  <si>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</si>
  <si>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</si>
  <si>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</si>
  <si>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</si>
  <si>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6.2.2</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</si>
  <si>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</si>
  <si>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</si>
  <si>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</si>
  <si>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</si>
  <si>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</si>
  <si>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</si>
  <si>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</si>
  <si>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</si>
  <si>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</si>
  <si>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</si>
  <si>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</si>
  <si>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</si>
  <si>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</si>
  <si>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</si>
  <si>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</si>
  <si>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</si>
  <si>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</si>
  <si>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</si>
  <si>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</si>
  <si>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</si>
  <si>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</si>
  <si>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</si>
  <si>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</si>
  <si>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</si>
  <si>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</si>
  <si>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</si>
  <si>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</si>
  <si>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</si>
  <si>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</si>
  <si>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</si>
  <si>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</si>
  <si>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</si>
  <si>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</si>
  <si>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</si>
  <si>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</si>
  <si>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</si>
  <si>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</si>
  <si>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</si>
  <si>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</si>
  <si>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</si>
  <si>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</si>
  <si>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</si>
  <si>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</si>
  <si>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</si>
  <si>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</si>
  <si>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</si>
  <si>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</si>
  <si>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</si>
  <si>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</si>
  <si>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</si>
  <si>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</si>
  <si>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</si>
  <si>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</si>
  <si>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</si>
  <si>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</si>
  <si>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</si>
  <si>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</si>
  <si>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</si>
  <si>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</si>
  <si>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</si>
  <si>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</si>
  <si>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</si>
  <si>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</si>
  <si>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</si>
  <si>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</si>
  <si>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</si>
  <si>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</si>
  <si>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</si>
  <si>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</si>
  <si>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</si>
  <si>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</si>
  <si>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</si>
  <si>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</si>
  <si>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</si>
  <si>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</si>
  <si>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</si>
  <si>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</si>
  <si>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</si>
  <si>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</si>
  <si>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</si>
  <si>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</si>
  <si>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</si>
  <si>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</si>
  <si>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</si>
  <si>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</si>
  <si>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</si>
  <si>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</si>
  <si>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</si>
  <si>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</si>
  <si>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</si>
  <si>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</si>
  <si>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</si>
  <si>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</si>
  <si>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</si>
  <si>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</si>
  <si>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</si>
  <si>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</si>
  <si>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</si>
  <si>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</si>
  <si>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</si>
  <si>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</si>
  <si>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</si>
  <si>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</si>
  <si>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</si>
  <si>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</si>
  <si>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</si>
  <si>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</si>
  <si>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</si>
  <si>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</si>
  <si>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</si>
  <si>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</si>
  <si>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</si>
  <si>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</si>
  <si>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</si>
  <si>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</si>
  <si>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</si>
  <si>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</si>
  <si>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</si>
  <si>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</si>
  <si>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</si>
  <si>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</si>
  <si>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</si>
  <si>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</si>
  <si>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</si>
  <si>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</si>
  <si>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</si>
  <si>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</si>
  <si>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</si>
  <si>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</si>
  <si>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</si>
  <si>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</si>
  <si>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</si>
  <si>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</si>
  <si>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</si>
  <si>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</si>
  <si>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</si>
  <si>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</si>
  <si>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</si>
  <si>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</si>
  <si>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</si>
  <si>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</si>
  <si>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</si>
  <si>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</si>
  <si>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</si>
  <si>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</si>
  <si>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</si>
  <si>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</si>
  <si>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</si>
  <si>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</si>
  <si>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</si>
  <si>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</si>
  <si>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</si>
  <si>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</si>
  <si>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</si>
  <si>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</si>
  <si>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</si>
  <si>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</si>
  <si>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</si>
  <si>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</si>
  <si>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</si>
  <si>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</si>
  <si>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</si>
  <si>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</si>
  <si>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</si>
  <si>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</si>
  <si>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</si>
  <si>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</si>
  <si>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</si>
  <si>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</si>
  <si>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</si>
  <si>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</si>
  <si>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</si>
  <si>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</si>
  <si>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</si>
  <si>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</si>
  <si>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</si>
  <si>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</si>
  <si>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</si>
  <si>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</si>
  <si>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</si>
  <si>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</si>
  <si>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</si>
  <si>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</si>
  <si>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</si>
  <si>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</si>
  <si>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</si>
  <si>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</si>
  <si>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</si>
  <si>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</si>
  <si>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</si>
  <si>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</si>
  <si>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</si>
  <si>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</si>
  <si>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</si>
  <si>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</si>
  <si>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</si>
  <si>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</si>
  <si>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</si>
  <si>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</si>
  <si>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</si>
  <si>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</si>
  <si>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</si>
  <si>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</si>
  <si>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</si>
  <si>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</si>
  <si>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</si>
  <si>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</si>
  <si>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</si>
  <si>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</si>
  <si>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</si>
  <si>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</si>
  <si>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</si>
  <si>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</si>
  <si>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</si>
  <si>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</si>
  <si>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</si>
  <si>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საბალანსო ღირებულება  - საბალანსო ღირებულება ადგილობრივი ბუღალტრული აღრიცხვის წესების მიხედვით (ინდივიდუალური ფინანსური ანგარიშგება)</t>
  </si>
  <si>
    <t>მთლიანი  ღირებულება -  საბალანსო ღირებულება დარეზერვებამდე, ადგილობრივი ბუღალტრული აღრიცხვის წესების მიხედვით (ინდივიდუალური ფინანსური ანგარიშგება)</t>
  </si>
  <si>
    <t>მე- 22 და 25-ე ცხრილებისთვის გარესაბალანსო ვალდებულებები შეივსება ნომინალური ღირებულებით დარეზერვებამდე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</si>
  <si>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</si>
  <si>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</si>
  <si>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</si>
  <si>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</si>
  <si>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</si>
  <si>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</si>
  <si>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</si>
  <si>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</si>
  <si>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</si>
  <si>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</si>
  <si>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</si>
  <si>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</si>
  <si>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</si>
  <si>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</si>
  <si>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</si>
  <si>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</si>
  <si>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</si>
  <si>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</si>
  <si>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</si>
  <si>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</si>
  <si>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</si>
  <si>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</si>
  <si>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</si>
  <si>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</si>
  <si>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</si>
  <si>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აქტივების კლასიფიკაცია</t>
  </si>
  <si>
    <t>სტანდარტული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</si>
  <si>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</si>
  <si>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საყურადღებო აქტივი/სესხი</t>
  </si>
  <si>
    <t>არასტანდარტული აქტივი/სესხი</t>
  </si>
  <si>
    <t>საეჭვო აქტივი/სესხი</t>
  </si>
  <si>
    <t>უიმედო აქტივი/სესხი</t>
  </si>
  <si>
    <t>ნეგატიური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</si>
  <si>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საყურადღებოდ, არასტანდარტულად, საეჭვოდ და უიმედოდ კლასიფიცირებული სესხები</t>
  </si>
  <si>
    <t>უმოქმედო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</si>
  <si>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არასტანდარტულად, საეჭვოდ და უიმედოდ კლასიფიცირებული სესხები</t>
  </si>
  <si>
    <t>განმარტებები გვერდებისთვის  "17"</t>
  </si>
  <si>
    <t>ცხრილი "18 -19"</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</si>
  <si>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</si>
  <si>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</si>
  <si>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</si>
  <si>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t>
  </si>
  <si>
    <t>ცხრილი "20"</t>
  </si>
  <si>
    <t>აქტივების შესაძლო დანაკარგების რეზერვი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</si>
  <si>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შეივსება შესაბამის კვარტლის ინფორმაცია.</t>
  </si>
  <si>
    <t>ინდივიდუალურად შექმნილი 2%-იანი რეზერვის გარდა არსებული საერთო რეზერვი</t>
  </si>
  <si>
    <t>ცხრილი "21"</t>
  </si>
  <si>
    <t>1</t>
  </si>
  <si>
    <t>უმოქმედო სესხების საწყისი ბალანსი</t>
  </si>
  <si>
    <t>უმოქმედოდ კლასიფიცირებული სესხების ზრდა, სესხების ხარისხის გაუარესებით</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</si>
  <si>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</si>
  <si>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</si>
  <si>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</si>
  <si>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</si>
  <si>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უმოქმედოდ კლასიფიცირებული სესხების შემცირება, სესხების სტანდარტულად კლასიფიცირების შედეგად</t>
  </si>
  <si>
    <t>უმოქმედოდ კლასიფიცირებული სესხების შემცირება,  სესხების საყურადღებოდ კლასიფიცირების შედეგად</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</si>
  <si>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</si>
  <si>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</si>
  <si>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</si>
  <si>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</si>
  <si>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</si>
  <si>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</si>
  <si>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</si>
  <si>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</si>
  <si>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</si>
  <si>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</si>
  <si>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</si>
  <si>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13</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</si>
  <si>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</si>
  <si>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</si>
  <si>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</si>
  <si>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</si>
  <si>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</si>
  <si>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</si>
  <si>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color theme="1"/>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</si>
  <si>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</si>
  <si>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</si>
  <si>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</si>
  <si>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</si>
  <si>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</si>
  <si>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</si>
  <si>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</si>
  <si>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</si>
  <si>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</si>
  <si>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</si>
  <si>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რეზერვი უზრუნველყოფილ სესხებზე.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1.1 ველში შემავალი სესხების რეზერვი.  </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</si>
  <si>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</si>
  <si>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</si>
  <si>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</si>
  <si>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</si>
  <si>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</si>
  <si>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</si>
  <si>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სესხების და მათი რეზერვების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6.01-6.26 პუნქტებში. სესხების კლასიფიკაცია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</si>
  <si>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სექტორში შემავალ სესხებზე, მისი მითითება მოხდება მხოლოდ ჯამის მაჩვენებელი უჯრაში O33.</t>
  </si>
  <si>
    <t>ცხრილი "25"</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</si>
  <si>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</si>
  <si>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</si>
  <si>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</si>
  <si>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</si>
  <si>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</si>
  <si>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</si>
  <si>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</si>
  <si>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</si>
  <si>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</si>
  <si>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ვადაგადაცილებული სესხი/ფასიანი ქაღალდი</t>
  </si>
  <si>
    <t>სესხების მთლიანი ღირებულება,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</si>
  <si>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t>
  </si>
  <si>
    <t>შეივსება შესაბამის კვარტლის ინფორმაცია. უმოქმედო სესხების ცვლილების მიზნებისთვის ერთი სესხის ჭრილში კურსის ეფექტი პერიოდზე შეივსება მხოლოდ ზრდაში ან შემცირებაში.</t>
  </si>
  <si>
    <t>სესხების და კორპორატიული სავალო ფასიანი ქაღალდების მთლიანი ღირებულება, გარესაბალანსო ვალდებულებები შეივსება ნომინალური ღირებულებით დარეზერვებამდე,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</si>
  <si>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განმარტებები გვერდებისთვის  "17-25"</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</si>
  <si>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6.01-6.27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სესხები/აქტივები და ა.შ. 
მე-24 ცხრილში სესხების განაწილება უნდა მოხდეს დაფარვის წყაროს სექტორის მიხედვით ქვემოთ მოცემულ 6.01-6.26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 და ა.შ.</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</si>
  <si>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</si>
  <si>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 xml:space="preserve">                                                                                                     საბალანსო აქტივები                                                                                              
                                                                                                                                                                                                             სექტორი დაფარვის წყაროს/კონტრაგენტის ტიპის მიხედვით</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</si>
  <si>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</si>
  <si>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</si>
  <si>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r>
      <t xml:space="preserve">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t>
    </r>
    <r>
      <rPr>
        <sz val="8"/>
        <color rgb="FFFF0000"/>
        <rFont val="Sylfaen"/>
        <family val="1"/>
      </rPr>
      <t>საფინანსო ინსტიტუტების</t>
    </r>
    <r>
      <rPr>
        <sz val="8"/>
        <rFont val="Sylfaen"/>
        <family val="1"/>
      </rPr>
      <t xml:space="preserve"> სექტორში მოხვდება აქტივები კომერციულ ბანკებში.</t>
    </r>
  </si>
  <si>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</si>
  <si>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</si>
  <si>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r>
      <t xml:space="preserve">ცხრილში საბალანსო, </t>
    </r>
    <r>
      <rPr>
        <sz val="8"/>
        <color rgb="FFFF0000"/>
        <rFont val="Sylfaen"/>
        <family val="1"/>
      </rPr>
      <t>შეწონვას დაქვემდებარებული</t>
    </r>
    <r>
      <rPr>
        <sz val="8"/>
        <rFont val="Sylfaen"/>
        <family val="1"/>
      </rPr>
      <t xml:space="preserve"> რისკის პოზიციების ღირებულებები შეივსება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r>
  </si>
  <si>
    <r>
      <t>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დარეზერვებამდე განაწილებული, კლასიფიკაციის,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t>
    </r>
    <r>
      <rPr>
        <sz val="8"/>
        <color rgb="FFFF0000"/>
        <rFont val="Sylfaen"/>
        <family val="1"/>
      </rPr>
      <t xml:space="preserve"> გარესაბალანსო ვალდებულებებისთვის, აუთვისებელი ნაწილი რომელსაც არ აქვთ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მინიჭებული კლასიფიკაცია შეივება მხოლოდ "C", "სულ" ველში, და არ გადანაწილდება დანარჩენი კატეგორიის სვეტებში.</t>
    </r>
  </si>
  <si>
    <r>
      <t>ცხრილებში საბალანსო ელემენტების მთლიანი ღირებულებების, სპეციალური, საერთო რეზერვების და დამატებითი საერთო რეზერვების, პერიოდის მანძილზე კუმულატიური ჩამოწერის და საბალანსო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6.01-6.27 პუნქტებში.</t>
    </r>
    <r>
      <rPr>
        <sz val="8"/>
        <color rgb="FFFF0000"/>
        <rFont val="Sylfaen"/>
        <family val="1"/>
      </rPr>
      <t xml:space="preserve"> ა და ბ სვეტებში ყველა სტრიქონისთვის, მათ შორის სესხებზე და მათ შორის სავალო ფასიან ქაღალდებზე ღირებულებები შეივსება ბალანსზე არსებული დარიცხული სარგებლით და დარიცხული ჯარიმებით. კუმულატიური ჩამოწერის სვეტში არ გაითვალისწინება დარიცხული სარგებლის და ჯარიმის ჩამოწერა.</t>
    </r>
  </si>
  <si>
    <r>
      <t xml:space="preserve">კორპორაციები, კვაზი კორპორაციები და </t>
    </r>
    <r>
      <rPr>
        <sz val="8"/>
        <color rgb="FFFF0000"/>
        <rFont val="Sylfaen"/>
        <family val="1"/>
      </rPr>
      <t>ყველა იურიდიული პირი</t>
    </r>
    <r>
      <rPr>
        <sz val="8"/>
        <rFont val="Sylfaen"/>
        <family val="1"/>
      </rPr>
      <t>,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r>
  </si>
  <si>
    <t>სს სილქ როუდ ბანკი</t>
  </si>
  <si>
    <t>ი.მანაგაძე</t>
  </si>
  <si>
    <t>ე.ენოხ</t>
  </si>
  <si>
    <t>www.silkroadbank.ge</t>
  </si>
  <si>
    <t>ირაკლი მანაგაძე</t>
  </si>
  <si>
    <t>დამოუკიდებელი თავმჯდომარე</t>
  </si>
  <si>
    <t>ვასილ კენკიშვილი</t>
  </si>
  <si>
    <t>არადამოუკიდებელ წევრი</t>
  </si>
  <si>
    <t>მამუკა შურღაია</t>
  </si>
  <si>
    <t>დევიდ ბორგერი</t>
  </si>
  <si>
    <t>მზია ქოქუაშვილი</t>
  </si>
  <si>
    <t>დამოუკიდებელი წევრი</t>
  </si>
  <si>
    <t>ელი ენოხ</t>
  </si>
  <si>
    <t>გენერალური დირექტორი</t>
  </si>
  <si>
    <t>ნათია მერაბიშვილი</t>
  </si>
  <si>
    <t>ფინანსური დირექტორი</t>
  </si>
  <si>
    <t>გიორგი ღიბრაძე</t>
  </si>
  <si>
    <t>რისკების დირექტორი</t>
  </si>
  <si>
    <t>სილქ როუდ გრუპ ჰოლდინგ (მალტა) ლიმიტედ</t>
  </si>
  <si>
    <t>გიორგი რამიშვილი</t>
  </si>
  <si>
    <t>ალექსი თოფურია</t>
  </si>
  <si>
    <t>ცხრილი 9 (Capital), N39</t>
  </si>
  <si>
    <t>COVID-19 რეზერვი</t>
  </si>
  <si>
    <t>მათ შორის სხვა აქტივების შესაძლო დანაკარგების საერთო რეზერვი</t>
  </si>
  <si>
    <t>ცხრილი 9 (Capital), N2</t>
  </si>
  <si>
    <t>ცხრილი 9 (Capital), N6</t>
  </si>
  <si>
    <t>ცხრილი 9 (Capital), 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</si>
</sst>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theme="1"/>
      <name val="Sylfaen"/>
      <family val="1"/>
    </font>
    <font>
      <sz val="8"/>
      <color rgb="FFFF0000"/>
      <name val="Sylfaen"/>
      <family val="1"/>
    </font>
    <font>
      <b/>
      <sz val="8"/>
      <color theme="1"/>
      <name val="Sylfaen"/>
      <family val="1"/>
    </font>
    <font>
      <u/>
      <sz val="8"/>
      <color theme="1"/>
      <name val="Sylfaen"/>
      <family val="1"/>
    </font>
    <font>
      <sz val="10"/>
      <color rgb="FFFF0000"/>
      <name val="Sylfaen"/>
      <family val="1"/>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14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bottom/>
      <diagonal/>
    </border>
  </borders>
  <cellStyleXfs count="2141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9" fontId="42"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1" fillId="9" borderId="35"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0" fontId="40"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168" fontId="42" fillId="64" borderId="42" applyNumberFormat="0" applyAlignment="0" applyProtection="0"/>
    <xf numFmtId="169" fontId="42" fillId="64" borderId="42" applyNumberFormat="0" applyAlignment="0" applyProtection="0"/>
    <xf numFmtId="168" fontId="42" fillId="64" borderId="42" applyNumberFormat="0" applyAlignment="0" applyProtection="0"/>
    <xf numFmtId="0" fontId="40" fillId="64" borderId="42" applyNumberFormat="0" applyAlignment="0" applyProtection="0"/>
    <xf numFmtId="0" fontId="43" fillId="65" borderId="43" applyNumberFormat="0" applyAlignment="0" applyProtection="0"/>
    <xf numFmtId="0" fontId="44" fillId="10" borderId="38"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0" fontId="43"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0" fontId="44" fillId="10" borderId="38"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169" fontId="45" fillId="65" borderId="43" applyNumberFormat="0" applyAlignment="0" applyProtection="0"/>
    <xf numFmtId="168" fontId="45" fillId="65" borderId="43" applyNumberFormat="0" applyAlignment="0" applyProtection="0"/>
    <xf numFmtId="0" fontId="43" fillId="65" borderId="4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44">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5" applyNumberFormat="0" applyFill="0" applyAlignment="0" applyProtection="0"/>
    <xf numFmtId="169" fontId="57" fillId="0" borderId="45" applyNumberFormat="0" applyFill="0" applyAlignment="0" applyProtection="0"/>
    <xf numFmtId="0"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168" fontId="57" fillId="0" borderId="45" applyNumberFormat="0" applyFill="0" applyAlignment="0" applyProtection="0"/>
    <xf numFmtId="169" fontId="57" fillId="0" borderId="45" applyNumberFormat="0" applyFill="0" applyAlignment="0" applyProtection="0"/>
    <xf numFmtId="168" fontId="57" fillId="0" borderId="45" applyNumberFormat="0" applyFill="0" applyAlignment="0" applyProtection="0"/>
    <xf numFmtId="0" fontId="57" fillId="0" borderId="45" applyNumberFormat="0" applyFill="0" applyAlignment="0" applyProtection="0"/>
    <xf numFmtId="0" fontId="58" fillId="0" borderId="46" applyNumberFormat="0" applyFill="0" applyAlignment="0" applyProtection="0"/>
    <xf numFmtId="169" fontId="58" fillId="0" borderId="46" applyNumberFormat="0" applyFill="0" applyAlignment="0" applyProtection="0"/>
    <xf numFmtId="0"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0" fontId="58" fillId="0" borderId="46" applyNumberFormat="0" applyFill="0" applyAlignment="0" applyProtection="0"/>
    <xf numFmtId="0" fontId="59" fillId="0" borderId="47" applyNumberFormat="0" applyFill="0" applyAlignment="0" applyProtection="0"/>
    <xf numFmtId="169"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9" fontId="70"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9" fillId="8" borderId="35"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0" fontId="68"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168" fontId="70" fillId="43" borderId="42" applyNumberFormat="0" applyAlignment="0" applyProtection="0"/>
    <xf numFmtId="169" fontId="70" fillId="43" borderId="42" applyNumberFormat="0" applyAlignment="0" applyProtection="0"/>
    <xf numFmtId="168" fontId="70" fillId="43" borderId="42" applyNumberFormat="0" applyAlignment="0" applyProtection="0"/>
    <xf numFmtId="0" fontId="68" fillId="43" borderId="42"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48" applyNumberFormat="0" applyFill="0" applyAlignment="0" applyProtection="0"/>
    <xf numFmtId="0" fontId="72" fillId="0" borderId="37"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0" fontId="71" fillId="0" borderId="48"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0" fontId="72" fillId="0" borderId="37"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168" fontId="73" fillId="0" borderId="48" applyNumberFormat="0" applyFill="0" applyAlignment="0" applyProtection="0"/>
    <xf numFmtId="169" fontId="73" fillId="0" borderId="48" applyNumberFormat="0" applyFill="0" applyAlignment="0" applyProtection="0"/>
    <xf numFmtId="168" fontId="73" fillId="0" borderId="48" applyNumberFormat="0" applyFill="0" applyAlignment="0" applyProtection="0"/>
    <xf numFmtId="0" fontId="71" fillId="0" borderId="4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49"/>
    <xf numFmtId="169" fontId="28" fillId="0" borderId="49"/>
    <xf numFmtId="168" fontId="28" fillId="0" borderId="4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168"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168" fontId="2" fillId="0" borderId="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169"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0" borderId="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30" fillId="11" borderId="39"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9"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168" fontId="2" fillId="0" borderId="0"/>
    <xf numFmtId="0" fontId="2" fillId="74" borderId="50" applyNumberFormat="0" applyFont="0" applyAlignment="0" applyProtection="0"/>
    <xf numFmtId="0" fontId="2" fillId="74" borderId="50" applyNumberFormat="0" applyFont="0" applyAlignment="0" applyProtection="0"/>
    <xf numFmtId="169" fontId="2" fillId="0" borderId="0"/>
    <xf numFmtId="168" fontId="2" fillId="0" borderId="0"/>
    <xf numFmtId="168" fontId="2" fillId="0" borderId="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9" fontId="87"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6" fillId="9" borderId="36"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0" fontId="85"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168" fontId="87" fillId="64" borderId="51" applyNumberFormat="0" applyAlignment="0" applyProtection="0"/>
    <xf numFmtId="169" fontId="87" fillId="64" borderId="51" applyNumberFormat="0" applyAlignment="0" applyProtection="0"/>
    <xf numFmtId="168" fontId="87" fillId="64" borderId="51" applyNumberFormat="0" applyAlignment="0" applyProtection="0"/>
    <xf numFmtId="0" fontId="85" fillId="64" borderId="51"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9" fontId="96"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6" fillId="0" borderId="40"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168" fontId="96" fillId="0" borderId="52" applyNumberFormat="0" applyFill="0" applyAlignment="0" applyProtection="0"/>
    <xf numFmtId="169" fontId="96" fillId="0" borderId="52" applyNumberFormat="0" applyFill="0" applyAlignment="0" applyProtection="0"/>
    <xf numFmtId="168" fontId="96" fillId="0" borderId="52" applyNumberFormat="0" applyFill="0" applyAlignment="0" applyProtection="0"/>
    <xf numFmtId="0" fontId="49" fillId="0" borderId="52" applyNumberFormat="0" applyFill="0" applyAlignment="0" applyProtection="0"/>
    <xf numFmtId="0" fontId="27" fillId="0" borderId="53"/>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0" applyNumberFormat="0" applyFill="0" applyAlignment="0" applyProtection="0"/>
    <xf numFmtId="168" fontId="96" fillId="0" borderId="110" applyNumberFormat="0" applyFill="0" applyAlignment="0" applyProtection="0"/>
    <xf numFmtId="169" fontId="96" fillId="0" borderId="110" applyNumberFormat="0" applyFill="0" applyAlignment="0" applyProtection="0"/>
    <xf numFmtId="168" fontId="96" fillId="0" borderId="110" applyNumberFormat="0" applyFill="0" applyAlignment="0" applyProtection="0"/>
    <xf numFmtId="168" fontId="96" fillId="0" borderId="110" applyNumberFormat="0" applyFill="0" applyAlignment="0" applyProtection="0"/>
    <xf numFmtId="169" fontId="96" fillId="0" borderId="110" applyNumberFormat="0" applyFill="0" applyAlignment="0" applyProtection="0"/>
    <xf numFmtId="168" fontId="96" fillId="0" borderId="110" applyNumberFormat="0" applyFill="0" applyAlignment="0" applyProtection="0"/>
    <xf numFmtId="168" fontId="96" fillId="0" borderId="110" applyNumberFormat="0" applyFill="0" applyAlignment="0" applyProtection="0"/>
    <xf numFmtId="169" fontId="96" fillId="0" borderId="110" applyNumberFormat="0" applyFill="0" applyAlignment="0" applyProtection="0"/>
    <xf numFmtId="168" fontId="96" fillId="0" borderId="110" applyNumberFormat="0" applyFill="0" applyAlignment="0" applyProtection="0"/>
    <xf numFmtId="168" fontId="96" fillId="0" borderId="110" applyNumberFormat="0" applyFill="0" applyAlignment="0" applyProtection="0"/>
    <xf numFmtId="169" fontId="96" fillId="0" borderId="110" applyNumberFormat="0" applyFill="0" applyAlignment="0" applyProtection="0"/>
    <xf numFmtId="168" fontId="96"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169" fontId="96"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168" fontId="96"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168" fontId="96"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0" fontId="49" fillId="0" borderId="110" applyNumberFormat="0" applyFill="0" applyAlignment="0" applyProtection="0"/>
    <xf numFmtId="188" fontId="2" fillId="70" borderId="104" applyFont="0">
      <alignment horizontal="right" vertical="center"/>
    </xf>
    <xf numFmtId="3" fontId="2" fillId="70" borderId="104" applyFont="0">
      <alignment horizontal="right" vertical="center"/>
    </xf>
    <xf numFmtId="0" fontId="85" fillId="64" borderId="109" applyNumberFormat="0" applyAlignment="0" applyProtection="0"/>
    <xf numFmtId="168" fontId="87" fillId="64" borderId="109" applyNumberFormat="0" applyAlignment="0" applyProtection="0"/>
    <xf numFmtId="169" fontId="87" fillId="64" borderId="109" applyNumberFormat="0" applyAlignment="0" applyProtection="0"/>
    <xf numFmtId="168" fontId="87" fillId="64" borderId="109" applyNumberFormat="0" applyAlignment="0" applyProtection="0"/>
    <xf numFmtId="168" fontId="87" fillId="64" borderId="109" applyNumberFormat="0" applyAlignment="0" applyProtection="0"/>
    <xf numFmtId="169" fontId="87" fillId="64" borderId="109" applyNumberFormat="0" applyAlignment="0" applyProtection="0"/>
    <xf numFmtId="168" fontId="87" fillId="64" borderId="109" applyNumberFormat="0" applyAlignment="0" applyProtection="0"/>
    <xf numFmtId="168" fontId="87" fillId="64" borderId="109" applyNumberFormat="0" applyAlignment="0" applyProtection="0"/>
    <xf numFmtId="169" fontId="87" fillId="64" borderId="109" applyNumberFormat="0" applyAlignment="0" applyProtection="0"/>
    <xf numFmtId="168" fontId="87" fillId="64" borderId="109" applyNumberFormat="0" applyAlignment="0" applyProtection="0"/>
    <xf numFmtId="168" fontId="87" fillId="64" borderId="109" applyNumberFormat="0" applyAlignment="0" applyProtection="0"/>
    <xf numFmtId="169" fontId="87" fillId="64" borderId="109" applyNumberFormat="0" applyAlignment="0" applyProtection="0"/>
    <xf numFmtId="168" fontId="87"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169" fontId="87"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168" fontId="87"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168" fontId="87"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0" fontId="85" fillId="64" borderId="109" applyNumberFormat="0" applyAlignment="0" applyProtection="0"/>
    <xf numFmtId="3" fontId="2" fillId="75" borderId="104" applyFont="0">
      <alignment horizontal="right" vertical="center"/>
      <protection locked="0"/>
    </xf>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 fillId="74" borderId="108" applyNumberFormat="0" applyFont="0" applyAlignment="0" applyProtection="0"/>
    <xf numFmtId="0" fontId="29" fillId="74" borderId="108" applyNumberFormat="0" applyFont="0" applyAlignment="0" applyProtection="0"/>
    <xf numFmtId="0" fontId="2" fillId="74" borderId="108" applyNumberFormat="0" applyFont="0" applyAlignment="0" applyProtection="0"/>
    <xf numFmtId="0" fontId="2"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0" fontId="29" fillId="74" borderId="108" applyNumberFormat="0" applyFont="0" applyAlignment="0" applyProtection="0"/>
    <xf numFmtId="3" fontId="2" fillId="72" borderId="104" applyFont="0">
      <alignment horizontal="right" vertical="center"/>
      <protection locked="0"/>
    </xf>
    <xf numFmtId="0" fontId="68" fillId="43" borderId="107" applyNumberFormat="0" applyAlignment="0" applyProtection="0"/>
    <xf numFmtId="168" fontId="70" fillId="43" borderId="107" applyNumberFormat="0" applyAlignment="0" applyProtection="0"/>
    <xf numFmtId="169" fontId="70" fillId="43" borderId="107" applyNumberFormat="0" applyAlignment="0" applyProtection="0"/>
    <xf numFmtId="168" fontId="70" fillId="43" borderId="107" applyNumberFormat="0" applyAlignment="0" applyProtection="0"/>
    <xf numFmtId="168" fontId="70" fillId="43" borderId="107" applyNumberFormat="0" applyAlignment="0" applyProtection="0"/>
    <xf numFmtId="169" fontId="70" fillId="43" borderId="107" applyNumberFormat="0" applyAlignment="0" applyProtection="0"/>
    <xf numFmtId="168" fontId="70" fillId="43" borderId="107" applyNumberFormat="0" applyAlignment="0" applyProtection="0"/>
    <xf numFmtId="168" fontId="70" fillId="43" borderId="107" applyNumberFormat="0" applyAlignment="0" applyProtection="0"/>
    <xf numFmtId="169" fontId="70" fillId="43" borderId="107" applyNumberFormat="0" applyAlignment="0" applyProtection="0"/>
    <xf numFmtId="168" fontId="70" fillId="43" borderId="107" applyNumberFormat="0" applyAlignment="0" applyProtection="0"/>
    <xf numFmtId="168" fontId="70" fillId="43" borderId="107" applyNumberFormat="0" applyAlignment="0" applyProtection="0"/>
    <xf numFmtId="169" fontId="70" fillId="43" borderId="107" applyNumberFormat="0" applyAlignment="0" applyProtection="0"/>
    <xf numFmtId="168" fontId="70"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169" fontId="70"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168" fontId="70"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168" fontId="70"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68" fillId="43" borderId="107" applyNumberFormat="0" applyAlignment="0" applyProtection="0"/>
    <xf numFmtId="0" fontId="2" fillId="71" borderId="105" applyNumberFormat="0" applyFont="0" applyBorder="0" applyProtection="0">
      <alignment horizontal="left" vertical="center"/>
    </xf>
    <xf numFmtId="9" fontId="2" fillId="71" borderId="104" applyFont="0" applyProtection="0">
      <alignment horizontal="right" vertical="center"/>
    </xf>
    <xf numFmtId="3" fontId="2" fillId="71" borderId="104" applyFont="0" applyProtection="0">
      <alignment horizontal="right" vertical="center"/>
    </xf>
    <xf numFmtId="0" fontId="64" fillId="70" borderId="105" applyFont="0" applyBorder="0">
      <alignment horizontal="center" wrapText="1"/>
    </xf>
    <xf numFmtId="168" fontId="56" fillId="0" borderId="102">
      <alignment horizontal="left" vertical="center"/>
    </xf>
    <xf numFmtId="0" fontId="56" fillId="0" borderId="102">
      <alignment horizontal="left" vertical="center"/>
    </xf>
    <xf numFmtId="0" fontId="56" fillId="0" borderId="102">
      <alignment horizontal="left" vertical="center"/>
    </xf>
    <xf numFmtId="0" fontId="2" fillId="69" borderId="104" applyNumberFormat="0" applyFont="0" applyBorder="0" applyProtection="0">
      <alignment horizontal="center" vertical="center"/>
    </xf>
    <xf numFmtId="0" fontId="38" fillId="0" borderId="104" applyNumberFormat="0" applyAlignment="0">
      <alignment horizontal="right"/>
      <protection locked="0"/>
    </xf>
    <xf numFmtId="0" fontId="38" fillId="0" borderId="104" applyNumberFormat="0" applyAlignment="0">
      <alignment horizontal="right"/>
      <protection locked="0"/>
    </xf>
    <xf numFmtId="0" fontId="38" fillId="0" borderId="104" applyNumberFormat="0" applyAlignment="0">
      <alignment horizontal="right"/>
      <protection locked="0"/>
    </xf>
    <xf numFmtId="0" fontId="38" fillId="0" borderId="104" applyNumberFormat="0" applyAlignment="0">
      <alignment horizontal="right"/>
      <protection locked="0"/>
    </xf>
    <xf numFmtId="0" fontId="38" fillId="0" borderId="104" applyNumberFormat="0" applyAlignment="0">
      <alignment horizontal="right"/>
      <protection locked="0"/>
    </xf>
    <xf numFmtId="0" fontId="38" fillId="0" borderId="104" applyNumberFormat="0" applyAlignment="0">
      <alignment horizontal="right"/>
      <protection locked="0"/>
    </xf>
    <xf numFmtId="0" fontId="38" fillId="0" borderId="104" applyNumberFormat="0" applyAlignment="0">
      <alignment horizontal="right"/>
      <protection locked="0"/>
    </xf>
    <xf numFmtId="0" fontId="38" fillId="0" borderId="104" applyNumberFormat="0" applyAlignment="0">
      <alignment horizontal="right"/>
      <protection locked="0"/>
    </xf>
    <xf numFmtId="0" fontId="38" fillId="0" borderId="104" applyNumberFormat="0" applyAlignment="0">
      <alignment horizontal="right"/>
      <protection locked="0"/>
    </xf>
    <xf numFmtId="0" fontId="38" fillId="0" borderId="104" applyNumberFormat="0" applyAlignment="0">
      <alignment horizontal="right"/>
      <protection locked="0"/>
    </xf>
    <xf numFmtId="0" fontId="40" fillId="64" borderId="107" applyNumberFormat="0" applyAlignment="0" applyProtection="0"/>
    <xf numFmtId="168" fontId="42" fillId="64" borderId="107" applyNumberFormat="0" applyAlignment="0" applyProtection="0"/>
    <xf numFmtId="169" fontId="42" fillId="64" borderId="107" applyNumberFormat="0" applyAlignment="0" applyProtection="0"/>
    <xf numFmtId="168" fontId="42" fillId="64" borderId="107" applyNumberFormat="0" applyAlignment="0" applyProtection="0"/>
    <xf numFmtId="168" fontId="42" fillId="64" borderId="107" applyNumberFormat="0" applyAlignment="0" applyProtection="0"/>
    <xf numFmtId="169" fontId="42" fillId="64" borderId="107" applyNumberFormat="0" applyAlignment="0" applyProtection="0"/>
    <xf numFmtId="168" fontId="42" fillId="64" borderId="107" applyNumberFormat="0" applyAlignment="0" applyProtection="0"/>
    <xf numFmtId="168" fontId="42" fillId="64" borderId="107" applyNumberFormat="0" applyAlignment="0" applyProtection="0"/>
    <xf numFmtId="169" fontId="42" fillId="64" borderId="107" applyNumberFormat="0" applyAlignment="0" applyProtection="0"/>
    <xf numFmtId="168" fontId="42" fillId="64" borderId="107" applyNumberFormat="0" applyAlignment="0" applyProtection="0"/>
    <xf numFmtId="168" fontId="42" fillId="64" borderId="107" applyNumberFormat="0" applyAlignment="0" applyProtection="0"/>
    <xf numFmtId="169" fontId="42" fillId="64" borderId="107" applyNumberFormat="0" applyAlignment="0" applyProtection="0"/>
    <xf numFmtId="168" fontId="42"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169" fontId="42"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168" fontId="42"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168" fontId="42"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40" fillId="64" borderId="107" applyNumberFormat="0" applyAlignment="0" applyProtection="0"/>
    <xf numFmtId="0" fontId="1" fillId="0" borderId="0"/>
    <xf numFmtId="169" fontId="28" fillId="37" borderId="0"/>
    <xf numFmtId="0" fontId="2" fillId="0" borderId="0">
      <alignment vertical="center"/>
    </xf>
    <xf numFmtId="166" fontId="1" fillId="0" borderId="0" applyFont="0" applyFill="0" applyBorder="0" applyAlignment="0" applyProtection="0"/>
  </cellStyleXfs>
  <cellXfs count="807">
    <xf numFmtId="0" fontId="0" fillId="0" borderId="0" xfId="0"/>
    <xf numFmtId="0" fontId="4" fillId="0" borderId="0" xfId="0" applyFont="1"/>
    <xf numFmtId="0" fontId="0" fillId="0" borderId="0" xfId="0" applyAlignment="1">
      <alignment wrapText="1"/>
    </xf>
    <xf numFmtId="167" fontId="0" fillId="0" borderId="0" xfId="0" applyNumberFormat="1"/>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9" xfId="0" applyFont="1" applyBorder="1"/>
    <xf numFmtId="0" fontId="12" fillId="0" borderId="0" xfId="0" applyFont="1"/>
    <xf numFmtId="0" fontId="9" fillId="0" borderId="0" xfId="0" applyFont="1" applyAlignment="1">
      <alignment horizontal="right" wrapText="1"/>
    </xf>
    <xf numFmtId="0" fontId="9" fillId="0" borderId="25"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24" xfId="0" applyFont="1" applyBorder="1" applyAlignment="1">
      <alignment wrapText="1"/>
    </xf>
    <xf numFmtId="0" fontId="10" fillId="0" borderId="0" xfId="0" applyFont="1" applyAlignment="1">
      <alignment horizontal="center"/>
    </xf>
    <xf numFmtId="10" fontId="9" fillId="0" borderId="0" xfId="6" applyNumberFormat="1" applyFont="1" applyFill="1" applyBorder="1" applyProtection="1">
      <protection locked="0"/>
    </xf>
    <xf numFmtId="0" fontId="9" fillId="0" borderId="0" xfId="0" applyFont="1" applyProtection="1">
      <protection locked="0"/>
    </xf>
    <xf numFmtId="0" fontId="18" fillId="0" borderId="0" xfId="0" applyFont="1" applyProtection="1">
      <protection locked="0"/>
    </xf>
    <xf numFmtId="0" fontId="10" fillId="0" borderId="19" xfId="0" applyFont="1" applyBorder="1" applyAlignment="1">
      <alignment horizontal="center" vertical="center"/>
    </xf>
    <xf numFmtId="0" fontId="9" fillId="0" borderId="20" xfId="0" applyFont="1" applyBorder="1"/>
    <xf numFmtId="0" fontId="9" fillId="0" borderId="22" xfId="0" applyFont="1" applyBorder="1" applyAlignment="1">
      <alignment horizontal="left" indent="1"/>
    </xf>
    <xf numFmtId="0" fontId="10" fillId="0" borderId="8" xfId="0" applyFont="1" applyBorder="1" applyAlignment="1">
      <alignment horizontal="center"/>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8" xfId="0" applyFont="1" applyBorder="1" applyAlignment="1">
      <alignment horizontal="left" indent="1"/>
    </xf>
    <xf numFmtId="0" fontId="9" fillId="0" borderId="8" xfId="0" applyFont="1" applyBorder="1" applyAlignment="1">
      <alignment horizontal="left" indent="2"/>
    </xf>
    <xf numFmtId="0" fontId="10" fillId="0" borderId="8" xfId="0" applyFont="1" applyBorder="1"/>
    <xf numFmtId="0" fontId="9" fillId="0" borderId="25" xfId="0" applyFont="1" applyBorder="1" applyAlignment="1">
      <alignment horizontal="left" indent="1"/>
    </xf>
    <xf numFmtId="0" fontId="10" fillId="0" borderId="28" xfId="0" applyFont="1" applyBorder="1"/>
    <xf numFmtId="0" fontId="19" fillId="0" borderId="0" xfId="0" applyFont="1" applyAlignment="1">
      <alignment vertical="center"/>
    </xf>
    <xf numFmtId="0" fontId="18" fillId="0" borderId="0" xfId="0" applyFont="1"/>
    <xf numFmtId="0" fontId="20" fillId="0" borderId="3" xfId="0" applyFont="1" applyBorder="1" applyAlignment="1">
      <alignment horizontal="left" vertical="center"/>
    </xf>
    <xf numFmtId="0" fontId="20" fillId="0" borderId="3" xfId="0" applyFont="1" applyBorder="1" applyAlignment="1">
      <alignment horizontal="center" vertical="center" wrapText="1"/>
    </xf>
    <xf numFmtId="0" fontId="20" fillId="0" borderId="3" xfId="0" applyFont="1" applyBorder="1" applyAlignment="1">
      <alignment horizontal="left" indent="1"/>
    </xf>
    <xf numFmtId="0" fontId="21" fillId="0" borderId="3" xfId="0" applyFont="1" applyBorder="1" applyAlignment="1">
      <alignment horizontal="center"/>
    </xf>
    <xf numFmtId="38" fontId="20" fillId="0" borderId="3" xfId="0" applyNumberFormat="1" applyFont="1" applyBorder="1" applyAlignment="1" applyProtection="1">
      <alignment horizontal="right"/>
      <protection locked="0"/>
    </xf>
    <xf numFmtId="0" fontId="20" fillId="0" borderId="3" xfId="0" applyFont="1" applyBorder="1" applyAlignment="1">
      <alignment horizontal="left" wrapText="1" indent="1"/>
    </xf>
    <xf numFmtId="0" fontId="20" fillId="0" borderId="3" xfId="0" applyFont="1" applyBorder="1" applyAlignment="1">
      <alignment horizontal="left" wrapText="1" indent="2"/>
    </xf>
    <xf numFmtId="0" fontId="21" fillId="0" borderId="3" xfId="0" applyFont="1" applyBorder="1"/>
    <xf numFmtId="0" fontId="21" fillId="0" borderId="3" xfId="0" applyFont="1" applyBorder="1" applyAlignment="1">
      <alignment horizontal="left"/>
    </xf>
    <xf numFmtId="0" fontId="21" fillId="0" borderId="3" xfId="0" applyFont="1" applyBorder="1" applyAlignment="1">
      <alignment horizontal="left" indent="1"/>
    </xf>
    <xf numFmtId="0" fontId="21" fillId="0" borderId="3" xfId="0" applyFont="1" applyBorder="1" applyAlignment="1">
      <alignment horizontal="center" vertical="center" wrapText="1"/>
    </xf>
    <xf numFmtId="0" fontId="6" fillId="0" borderId="0" xfId="0" applyFont="1" applyAlignment="1">
      <alignment horizontal="center"/>
    </xf>
    <xf numFmtId="0" fontId="10" fillId="0" borderId="0" xfId="0" applyFont="1" applyAlignment="1">
      <alignment horizontal="center" wrapText="1"/>
    </xf>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Alignment="1">
      <alignment horizontal="center" vertical="center"/>
    </xf>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Alignment="1">
      <alignment vertical="center"/>
    </xf>
    <xf numFmtId="0" fontId="4" fillId="0" borderId="22" xfId="0" applyFont="1" applyBorder="1" applyAlignment="1">
      <alignment vertical="center"/>
    </xf>
    <xf numFmtId="0" fontId="9" fillId="2" borderId="25" xfId="0" applyFont="1" applyFill="1" applyBorder="1" applyAlignment="1">
      <alignment horizontal="right" vertical="center"/>
    </xf>
    <xf numFmtId="0" fontId="20" fillId="0" borderId="19" xfId="0" applyFont="1" applyBorder="1" applyAlignment="1">
      <alignment horizontal="left" vertical="center" indent="1"/>
    </xf>
    <xf numFmtId="0" fontId="20" fillId="0" borderId="20" xfId="0" applyFont="1" applyBorder="1" applyAlignment="1">
      <alignment horizontal="left" vertical="center"/>
    </xf>
    <xf numFmtId="0" fontId="20" fillId="0" borderId="22" xfId="0" applyFont="1" applyBorder="1" applyAlignment="1">
      <alignment horizontal="left" vertical="center" indent="1"/>
    </xf>
    <xf numFmtId="0" fontId="20" fillId="0" borderId="23" xfId="0" applyFont="1" applyBorder="1" applyAlignment="1">
      <alignment horizontal="center" vertical="center" wrapText="1"/>
    </xf>
    <xf numFmtId="0" fontId="20" fillId="0" borderId="22" xfId="0" applyFont="1" applyBorder="1" applyAlignment="1">
      <alignment horizontal="left" indent="1"/>
    </xf>
    <xf numFmtId="38" fontId="20" fillId="0" borderId="23" xfId="0" applyNumberFormat="1" applyFont="1" applyBorder="1" applyAlignment="1" applyProtection="1">
      <alignment horizontal="right"/>
      <protection locked="0"/>
    </xf>
    <xf numFmtId="0" fontId="20" fillId="0" borderId="25" xfId="0" applyFont="1" applyBorder="1" applyAlignment="1">
      <alignment horizontal="left" vertical="center" indent="1"/>
    </xf>
    <xf numFmtId="0" fontId="21" fillId="0" borderId="26" xfId="0" applyFont="1" applyBorder="1"/>
    <xf numFmtId="0" fontId="4" fillId="0" borderId="58" xfId="0" applyFont="1" applyBorder="1"/>
    <xf numFmtId="0" fontId="22" fillId="0" borderId="25" xfId="0" applyFont="1" applyBorder="1" applyAlignment="1">
      <alignment horizontal="center" vertical="center" wrapText="1"/>
    </xf>
    <xf numFmtId="0" fontId="4" fillId="0" borderId="59" xfId="0" applyFont="1" applyBorder="1"/>
    <xf numFmtId="0" fontId="7" fillId="0" borderId="19"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22" xfId="9" applyFont="1" applyBorder="1" applyAlignment="1" applyProtection="1">
      <alignment horizontal="center" vertical="center" wrapText="1"/>
      <protection locked="0"/>
    </xf>
    <xf numFmtId="0" fontId="7" fillId="0" borderId="25" xfId="9" applyFont="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167" fontId="25" fillId="0" borderId="65" xfId="0" applyNumberFormat="1" applyFont="1" applyBorder="1" applyAlignment="1">
      <alignment horizontal="center"/>
    </xf>
    <xf numFmtId="167" fontId="19" fillId="0" borderId="65" xfId="0" applyNumberFormat="1" applyFont="1" applyBorder="1" applyAlignment="1">
      <alignment horizontal="center"/>
    </xf>
    <xf numFmtId="167" fontId="25" fillId="0" borderId="67" xfId="0" applyNumberFormat="1" applyFont="1" applyBorder="1" applyAlignment="1">
      <alignment horizontal="center"/>
    </xf>
    <xf numFmtId="167" fontId="24" fillId="36" borderId="60" xfId="0" applyNumberFormat="1" applyFont="1" applyFill="1" applyBorder="1" applyAlignment="1">
      <alignment horizontal="center"/>
    </xf>
    <xf numFmtId="167" fontId="25" fillId="0" borderId="64" xfId="0" applyNumberFormat="1" applyFont="1" applyBorder="1" applyAlignment="1">
      <alignment horizontal="center"/>
    </xf>
    <xf numFmtId="0" fontId="25" fillId="0" borderId="25" xfId="0" applyFont="1" applyBorder="1" applyAlignment="1">
      <alignment horizontal="center"/>
    </xf>
    <xf numFmtId="0" fontId="24" fillId="36" borderId="61" xfId="0" applyFont="1" applyFill="1" applyBorder="1" applyAlignment="1">
      <alignment wrapText="1"/>
    </xf>
    <xf numFmtId="167" fontId="24" fillId="36" borderId="63" xfId="0" applyNumberFormat="1" applyFont="1" applyFill="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8"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7" fillId="3" borderId="22" xfId="5" applyFont="1" applyFill="1" applyBorder="1" applyAlignment="1" applyProtection="1">
      <alignment horizontal="right" vertical="center"/>
      <protection locked="0"/>
    </xf>
    <xf numFmtId="0" fontId="15" fillId="3" borderId="26" xfId="16" applyFont="1" applyFill="1" applyBorder="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Protection="1">
      <protection locked="0"/>
    </xf>
    <xf numFmtId="3" fontId="10" fillId="36" borderId="26" xfId="16" applyNumberFormat="1" applyFont="1" applyFill="1" applyBorder="1" applyProtection="1">
      <protection locked="0"/>
    </xf>
    <xf numFmtId="164" fontId="10" fillId="36" borderId="27" xfId="1" applyNumberFormat="1" applyFont="1" applyFill="1" applyBorder="1" applyAlignment="1" applyProtection="1">
      <protection locked="0"/>
    </xf>
    <xf numFmtId="0" fontId="4" fillId="0" borderId="58" xfId="0" applyFont="1" applyBorder="1" applyAlignment="1">
      <alignment horizontal="center"/>
    </xf>
    <xf numFmtId="0" fontId="4" fillId="0" borderId="5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4" fillId="0" borderId="3" xfId="0" applyFont="1" applyBorder="1"/>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5" fillId="0" borderId="3" xfId="20960" applyFont="1" applyBorder="1" applyAlignment="1">
      <alignment horizontal="center" vertical="center"/>
    </xf>
    <xf numFmtId="0" fontId="106" fillId="0" borderId="0" xfId="0" applyFont="1" applyAlignment="1">
      <alignment wrapText="1"/>
    </xf>
    <xf numFmtId="0" fontId="9" fillId="0" borderId="2" xfId="20960" applyFont="1" applyBorder="1" applyAlignment="1">
      <alignment horizontal="left" wrapText="1" indent="1"/>
    </xf>
    <xf numFmtId="0" fontId="15" fillId="0" borderId="20"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73" xfId="0" applyFont="1" applyFill="1" applyBorder="1" applyAlignment="1">
      <alignment wrapText="1"/>
    </xf>
    <xf numFmtId="0" fontId="15" fillId="0" borderId="0" xfId="11" applyFont="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4"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9" fillId="0" borderId="0" xfId="0" applyFont="1" applyAlignment="1">
      <alignment horizontal="center"/>
    </xf>
    <xf numFmtId="0" fontId="18" fillId="0" borderId="0" xfId="0" applyFont="1" applyAlignment="1">
      <alignment horizontal="center"/>
    </xf>
    <xf numFmtId="0" fontId="15" fillId="0" borderId="10" xfId="0" applyFont="1" applyBorder="1" applyAlignment="1">
      <alignment vertical="center" wrapText="1"/>
    </xf>
    <xf numFmtId="0" fontId="7" fillId="0" borderId="10" xfId="0" applyFont="1" applyBorder="1" applyAlignment="1">
      <alignment horizontal="left" vertical="center" wrapText="1"/>
    </xf>
    <xf numFmtId="0" fontId="18" fillId="0" borderId="10" xfId="0" applyFont="1" applyBorder="1" applyAlignment="1" applyProtection="1">
      <alignment horizontal="left" vertical="center" indent="1"/>
      <protection locked="0"/>
    </xf>
    <xf numFmtId="0" fontId="18" fillId="0" borderId="10" xfId="0" applyFont="1" applyBorder="1" applyAlignment="1" applyProtection="1">
      <alignment horizontal="left" vertical="center"/>
      <protection locked="0"/>
    </xf>
    <xf numFmtId="0" fontId="4" fillId="0" borderId="25" xfId="0" applyFont="1" applyBorder="1" applyAlignment="1">
      <alignment horizontal="center" vertical="center"/>
    </xf>
    <xf numFmtId="0" fontId="15" fillId="0" borderId="29" xfId="0" applyFont="1" applyBorder="1" applyAlignment="1">
      <alignment vertical="center" wrapText="1"/>
    </xf>
    <xf numFmtId="0" fontId="108" fillId="0" borderId="0" xfId="0" applyFont="1"/>
    <xf numFmtId="49" fontId="108" fillId="0" borderId="7" xfId="0" applyNumberFormat="1" applyFont="1" applyBorder="1" applyAlignment="1">
      <alignment horizontal="right" vertical="center"/>
    </xf>
    <xf numFmtId="49" fontId="108" fillId="0" borderId="81" xfId="0" applyNumberFormat="1" applyFont="1" applyBorder="1" applyAlignment="1">
      <alignment horizontal="right" vertical="center"/>
    </xf>
    <xf numFmtId="49" fontId="108" fillId="0" borderId="84" xfId="0" applyNumberFormat="1" applyFont="1" applyBorder="1" applyAlignment="1">
      <alignment horizontal="right" vertical="center"/>
    </xf>
    <xf numFmtId="49" fontId="108" fillId="0" borderId="89" xfId="0" applyNumberFormat="1" applyFont="1" applyBorder="1" applyAlignment="1">
      <alignment horizontal="right" vertical="center"/>
    </xf>
    <xf numFmtId="0" fontId="108" fillId="0" borderId="0" xfId="0" applyFont="1" applyAlignment="1">
      <alignment horizontal="left"/>
    </xf>
    <xf numFmtId="0" fontId="108" fillId="0" borderId="89" xfId="0" applyFont="1" applyBorder="1" applyAlignment="1">
      <alignment horizontal="right" vertical="center"/>
    </xf>
    <xf numFmtId="49" fontId="108" fillId="0" borderId="0" xfId="0" applyNumberFormat="1" applyFont="1" applyAlignment="1">
      <alignment horizontal="right" vertical="center"/>
    </xf>
    <xf numFmtId="0" fontId="108" fillId="0" borderId="0" xfId="0" applyFont="1" applyAlignment="1">
      <alignment vertical="center" wrapText="1"/>
    </xf>
    <xf numFmtId="0" fontId="108"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67" fontId="18" fillId="77" borderId="65" xfId="0" applyNumberFormat="1" applyFont="1" applyFill="1" applyBorder="1" applyAlignment="1">
      <alignment horizontal="center"/>
    </xf>
    <xf numFmtId="193" fontId="9" fillId="2" borderId="26" xfId="0" applyNumberFormat="1" applyFont="1" applyFill="1" applyBorder="1" applyAlignment="1" applyProtection="1">
      <alignment vertical="center"/>
      <protection locked="0"/>
    </xf>
    <xf numFmtId="193" fontId="17" fillId="2" borderId="26" xfId="0" applyNumberFormat="1" applyFont="1" applyFill="1" applyBorder="1" applyAlignment="1" applyProtection="1">
      <alignment vertical="center"/>
      <protection locked="0"/>
    </xf>
    <xf numFmtId="193" fontId="17" fillId="2" borderId="27"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Border="1" applyAlignment="1">
      <alignment horizontal="right"/>
    </xf>
    <xf numFmtId="193" fontId="9" fillId="0" borderId="3" xfId="0" applyNumberFormat="1" applyFont="1" applyBorder="1" applyAlignment="1">
      <alignment horizontal="right"/>
    </xf>
    <xf numFmtId="193" fontId="9" fillId="36" borderId="23" xfId="0" applyNumberFormat="1" applyFont="1" applyFill="1" applyBorder="1" applyAlignment="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Border="1" applyAlignment="1" applyProtection="1">
      <alignment horizontal="right"/>
      <protection locked="0"/>
    </xf>
    <xf numFmtId="193" fontId="9" fillId="0" borderId="3" xfId="0" applyNumberFormat="1" applyFont="1" applyBorder="1" applyAlignment="1" applyProtection="1">
      <alignment horizontal="right"/>
      <protection locked="0"/>
    </xf>
    <xf numFmtId="193" fontId="9" fillId="0" borderId="23" xfId="0" applyNumberFormat="1" applyFont="1" applyBorder="1" applyAlignment="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lignment horizontal="right"/>
    </xf>
    <xf numFmtId="193" fontId="20" fillId="36" borderId="26" xfId="0" applyNumberFormat="1" applyFont="1" applyFill="1" applyBorder="1" applyAlignment="1">
      <alignment horizontal="right"/>
    </xf>
    <xf numFmtId="193" fontId="9" fillId="36" borderId="3" xfId="0" applyNumberFormat="1" applyFont="1" applyFill="1" applyBorder="1" applyAlignment="1">
      <alignment horizontal="right"/>
    </xf>
    <xf numFmtId="193" fontId="9" fillId="0" borderId="26" xfId="0" applyNumberFormat="1" applyFont="1" applyBorder="1" applyAlignment="1">
      <alignment horizontal="right"/>
    </xf>
    <xf numFmtId="193" fontId="9" fillId="36" borderId="26" xfId="0" applyNumberFormat="1" applyFont="1" applyFill="1" applyBorder="1" applyAlignment="1">
      <alignment horizontal="right"/>
    </xf>
    <xf numFmtId="3" fontId="23" fillId="36" borderId="26" xfId="0" applyNumberFormat="1" applyFont="1" applyFill="1" applyBorder="1" applyAlignment="1">
      <alignment vertical="center" wrapText="1"/>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24" fillId="36" borderId="62"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xf numFmtId="193" fontId="4" fillId="36" borderId="26" xfId="0" applyNumberFormat="1" applyFont="1" applyFill="1" applyBorder="1"/>
    <xf numFmtId="193" fontId="4" fillId="0" borderId="22" xfId="0" applyNumberFormat="1" applyFont="1" applyBorder="1"/>
    <xf numFmtId="193" fontId="4" fillId="0" borderId="23" xfId="0" applyNumberFormat="1" applyFont="1" applyBorder="1"/>
    <xf numFmtId="193" fontId="4" fillId="36" borderId="55" xfId="0" applyNumberFormat="1" applyFont="1" applyFill="1" applyBorder="1"/>
    <xf numFmtId="193" fontId="4" fillId="36" borderId="25" xfId="0" applyNumberFormat="1" applyFont="1" applyFill="1" applyBorder="1"/>
    <xf numFmtId="193" fontId="4" fillId="36" borderId="27" xfId="0" applyNumberFormat="1" applyFont="1" applyFill="1" applyBorder="1"/>
    <xf numFmtId="193" fontId="4" fillId="36" borderId="56"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xf numFmtId="0" fontId="4" fillId="0" borderId="30" xfId="0" applyFont="1" applyBorder="1" applyAlignment="1">
      <alignment wrapText="1"/>
    </xf>
    <xf numFmtId="193" fontId="4" fillId="0" borderId="24" xfId="0" applyNumberFormat="1" applyFont="1" applyBorder="1"/>
    <xf numFmtId="193" fontId="4" fillId="0" borderId="24" xfId="0" applyNumberFormat="1" applyFont="1" applyBorder="1" applyAlignment="1">
      <alignment wrapText="1"/>
    </xf>
    <xf numFmtId="0" fontId="4" fillId="0" borderId="3" xfId="0" applyFont="1" applyBorder="1" applyAlignment="1">
      <alignment horizontal="center" vertical="center" wrapText="1"/>
    </xf>
    <xf numFmtId="9" fontId="109" fillId="0" borderId="3" xfId="0" applyNumberFormat="1" applyFont="1" applyBorder="1" applyAlignment="1">
      <alignment horizontal="center" vertical="center"/>
    </xf>
    <xf numFmtId="0" fontId="6" fillId="0" borderId="0" xfId="0" applyFont="1" applyAlignment="1">
      <alignment horizontal="center" wrapText="1"/>
    </xf>
    <xf numFmtId="9" fontId="4" fillId="0" borderId="23" xfId="20961" applyFont="1" applyBorder="1"/>
    <xf numFmtId="9" fontId="4" fillId="36" borderId="27" xfId="20961" applyFont="1" applyFill="1" applyBorder="1"/>
    <xf numFmtId="167" fontId="4" fillId="0" borderId="23" xfId="0" applyNumberFormat="1" applyFont="1" applyBorder="1"/>
    <xf numFmtId="0" fontId="4" fillId="36" borderId="27" xfId="0" applyFont="1" applyFill="1" applyBorder="1"/>
    <xf numFmtId="167" fontId="6" fillId="36" borderId="26" xfId="0" applyNumberFormat="1" applyFont="1" applyFill="1" applyBorder="1" applyAlignment="1">
      <alignment horizontal="center" vertical="center"/>
    </xf>
    <xf numFmtId="0" fontId="9" fillId="0" borderId="19" xfId="0" applyFont="1" applyBorder="1" applyAlignment="1">
      <alignment horizontal="right" vertical="center" wrapText="1"/>
    </xf>
    <xf numFmtId="0" fontId="7" fillId="0" borderId="20" xfId="0" applyFont="1" applyBorder="1" applyAlignment="1">
      <alignment vertical="center" wrapText="1"/>
    </xf>
    <xf numFmtId="169" fontId="28" fillId="37" borderId="0" xfId="20"/>
    <xf numFmtId="169" fontId="28" fillId="37" borderId="97" xfId="20" applyBorder="1"/>
    <xf numFmtId="0" fontId="4" fillId="0" borderId="7" xfId="0" applyFont="1" applyBorder="1" applyAlignment="1">
      <alignment vertical="center"/>
    </xf>
    <xf numFmtId="0" fontId="4" fillId="0" borderId="57" xfId="0" applyFont="1" applyBorder="1" applyAlignment="1">
      <alignment vertical="center"/>
    </xf>
    <xf numFmtId="0" fontId="4" fillId="0" borderId="104" xfId="0" applyFont="1" applyBorder="1" applyAlignment="1">
      <alignment vertical="center"/>
    </xf>
    <xf numFmtId="0" fontId="4" fillId="0" borderId="105" xfId="0" applyFont="1" applyBorder="1" applyAlignment="1">
      <alignment vertical="center"/>
    </xf>
    <xf numFmtId="0" fontId="6" fillId="0" borderId="104" xfId="0" applyFont="1" applyBorder="1" applyAlignment="1">
      <alignment vertical="center"/>
    </xf>
    <xf numFmtId="0" fontId="4" fillId="0" borderId="20" xfId="0" applyFont="1" applyBorder="1" applyAlignment="1">
      <alignment vertical="center"/>
    </xf>
    <xf numFmtId="0" fontId="4" fillId="0" borderId="30" xfId="0" applyFont="1" applyBorder="1" applyAlignment="1">
      <alignment vertical="center"/>
    </xf>
    <xf numFmtId="0" fontId="4" fillId="0" borderId="99" xfId="0" applyFont="1" applyBorder="1" applyAlignment="1">
      <alignment vertical="center"/>
    </xf>
    <xf numFmtId="0" fontId="4" fillId="0" borderId="100" xfId="0" applyFont="1" applyBorder="1" applyAlignment="1">
      <alignment vertical="center"/>
    </xf>
    <xf numFmtId="0" fontId="4" fillId="0" borderId="101" xfId="0" applyFont="1" applyBorder="1" applyAlignment="1">
      <alignment vertical="center"/>
    </xf>
    <xf numFmtId="0" fontId="4" fillId="0" borderId="98" xfId="0" applyFont="1" applyBorder="1" applyAlignment="1">
      <alignment vertical="center"/>
    </xf>
    <xf numFmtId="0" fontId="4" fillId="0" borderId="69" xfId="0" applyFont="1" applyBorder="1" applyAlignment="1">
      <alignment vertical="center"/>
    </xf>
    <xf numFmtId="0" fontId="4" fillId="0" borderId="19" xfId="0" applyFont="1" applyBorder="1" applyAlignment="1">
      <alignment horizontal="center" vertical="center"/>
    </xf>
    <xf numFmtId="0" fontId="4" fillId="0" borderId="21" xfId="0" applyFont="1" applyBorder="1" applyAlignment="1">
      <alignment vertical="center"/>
    </xf>
    <xf numFmtId="0" fontId="4" fillId="0" borderId="112" xfId="0" applyFont="1" applyBorder="1" applyAlignment="1">
      <alignment horizontal="center" vertical="center"/>
    </xf>
    <xf numFmtId="0" fontId="4" fillId="0" borderId="113" xfId="0" applyFont="1" applyBorder="1" applyAlignment="1">
      <alignment vertical="center"/>
    </xf>
    <xf numFmtId="0" fontId="4" fillId="0" borderId="114" xfId="0" applyFont="1" applyBorder="1" applyAlignment="1">
      <alignment horizontal="center" vertical="center"/>
    </xf>
    <xf numFmtId="0" fontId="4" fillId="0" borderId="115" xfId="0" applyFont="1" applyBorder="1" applyAlignment="1">
      <alignment vertical="center"/>
    </xf>
    <xf numFmtId="169" fontId="28" fillId="37" borderId="34" xfId="20" applyBorder="1"/>
    <xf numFmtId="169" fontId="28" fillId="37" borderId="116" xfId="20" applyBorder="1"/>
    <xf numFmtId="169" fontId="28" fillId="37" borderId="106" xfId="20" applyBorder="1"/>
    <xf numFmtId="169" fontId="28" fillId="37" borderId="59" xfId="20" applyBorder="1"/>
    <xf numFmtId="0" fontId="4" fillId="3" borderId="68" xfId="0" applyFont="1" applyFill="1" applyBorder="1" applyAlignment="1">
      <alignment horizontal="center" vertical="center"/>
    </xf>
    <xf numFmtId="0" fontId="4" fillId="3" borderId="0" xfId="0" applyFont="1" applyFill="1" applyAlignment="1">
      <alignment vertical="center"/>
    </xf>
    <xf numFmtId="0" fontId="4" fillId="0" borderId="74" xfId="0" applyFont="1" applyBorder="1" applyAlignment="1">
      <alignment horizontal="center" vertical="center"/>
    </xf>
    <xf numFmtId="0" fontId="4" fillId="3" borderId="102" xfId="0" applyFont="1" applyFill="1" applyBorder="1" applyAlignment="1">
      <alignment vertical="center"/>
    </xf>
    <xf numFmtId="0" fontId="14" fillId="3" borderId="117" xfId="0" applyFont="1" applyFill="1" applyBorder="1" applyAlignment="1">
      <alignment horizontal="left"/>
    </xf>
    <xf numFmtId="0" fontId="14" fillId="3" borderId="118" xfId="0" applyFont="1" applyFill="1" applyBorder="1" applyAlignment="1">
      <alignment horizontal="left"/>
    </xf>
    <xf numFmtId="0" fontId="4" fillId="0" borderId="104" xfId="0" applyFont="1" applyBorder="1" applyAlignment="1">
      <alignment horizontal="center" vertical="center" wrapText="1"/>
    </xf>
    <xf numFmtId="0" fontId="108" fillId="0" borderId="91" xfId="0" applyFont="1" applyBorder="1" applyAlignment="1">
      <alignment horizontal="right" vertical="center"/>
    </xf>
    <xf numFmtId="0" fontId="4" fillId="0" borderId="119" xfId="0" applyFont="1" applyBorder="1" applyAlignment="1">
      <alignment horizontal="center" vertical="center" wrapText="1"/>
    </xf>
    <xf numFmtId="0" fontId="6" fillId="3" borderId="120" xfId="0" applyFont="1" applyFill="1" applyBorder="1" applyAlignment="1">
      <alignment vertical="center"/>
    </xf>
    <xf numFmtId="0" fontId="4" fillId="3" borderId="24" xfId="0" applyFont="1" applyFill="1" applyBorder="1" applyAlignment="1">
      <alignment vertical="center"/>
    </xf>
    <xf numFmtId="0" fontId="4" fillId="0" borderId="121" xfId="0" applyFont="1" applyBorder="1" applyAlignment="1">
      <alignment horizontal="center" vertical="center"/>
    </xf>
    <xf numFmtId="0" fontId="4" fillId="0" borderId="119" xfId="0" applyFont="1" applyBorder="1" applyAlignment="1">
      <alignment vertical="center"/>
    </xf>
    <xf numFmtId="0" fontId="6" fillId="0" borderId="26" xfId="0" applyFont="1" applyBorder="1" applyAlignment="1">
      <alignment vertical="center"/>
    </xf>
    <xf numFmtId="0" fontId="4" fillId="0" borderId="26"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vertical="center"/>
    </xf>
    <xf numFmtId="169" fontId="28" fillId="37" borderId="28" xfId="20" applyBorder="1"/>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7" fillId="0" borderId="19" xfId="11" applyFont="1" applyBorder="1" applyAlignment="1">
      <alignment vertical="center"/>
    </xf>
    <xf numFmtId="0" fontId="7" fillId="0" borderId="20" xfId="11" applyFont="1" applyBorder="1" applyAlignment="1">
      <alignment vertical="center"/>
    </xf>
    <xf numFmtId="0" fontId="15" fillId="0" borderId="21" xfId="11" applyFont="1" applyBorder="1" applyAlignment="1">
      <alignment horizontal="center" vertical="center"/>
    </xf>
    <xf numFmtId="0" fontId="0" fillId="0" borderId="121" xfId="0" applyBorder="1"/>
    <xf numFmtId="0" fontId="0" fillId="0" borderId="121" xfId="0" applyBorder="1" applyAlignment="1">
      <alignment horizontal="center"/>
    </xf>
    <xf numFmtId="0" fontId="4" fillId="0" borderId="103" xfId="0" applyFont="1" applyBorder="1" applyAlignment="1">
      <alignment vertical="center" wrapText="1"/>
    </xf>
    <xf numFmtId="167" fontId="4" fillId="0" borderId="104" xfId="0" applyNumberFormat="1" applyFont="1" applyBorder="1" applyAlignment="1">
      <alignment horizontal="center" vertical="center"/>
    </xf>
    <xf numFmtId="167" fontId="4" fillId="0" borderId="119" xfId="0" applyNumberFormat="1" applyFont="1" applyBorder="1" applyAlignment="1">
      <alignment horizontal="center" vertical="center"/>
    </xf>
    <xf numFmtId="167" fontId="14" fillId="0" borderId="104" xfId="0" applyNumberFormat="1" applyFont="1" applyBorder="1" applyAlignment="1">
      <alignment horizontal="center" vertical="center"/>
    </xf>
    <xf numFmtId="0" fontId="14" fillId="0" borderId="103" xfId="0" applyFont="1" applyBorder="1" applyAlignment="1">
      <alignment vertical="center" wrapText="1"/>
    </xf>
    <xf numFmtId="0" fontId="0" fillId="0" borderId="25" xfId="0" applyBorder="1"/>
    <xf numFmtId="0" fontId="6" fillId="36" borderId="122" xfId="0" applyFont="1" applyFill="1" applyBorder="1" applyAlignment="1">
      <alignment vertical="center" wrapText="1"/>
    </xf>
    <xf numFmtId="167" fontId="6" fillId="36" borderId="27" xfId="0" applyNumberFormat="1" applyFont="1" applyFill="1" applyBorder="1" applyAlignment="1">
      <alignment horizontal="center" vertical="center"/>
    </xf>
    <xf numFmtId="0" fontId="7" fillId="0" borderId="0" xfId="0" applyFont="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1" xfId="0" applyFont="1" applyFill="1" applyBorder="1" applyAlignment="1">
      <alignment horizontal="left" vertical="center" wrapText="1"/>
    </xf>
    <xf numFmtId="0" fontId="6" fillId="36" borderId="104" xfId="0" applyFont="1" applyFill="1" applyBorder="1" applyAlignment="1">
      <alignment horizontal="left" vertical="center" wrapText="1"/>
    </xf>
    <xf numFmtId="0" fontId="6" fillId="36" borderId="119" xfId="0" applyFont="1" applyFill="1" applyBorder="1" applyAlignment="1">
      <alignment horizontal="left" vertical="center" wrapText="1"/>
    </xf>
    <xf numFmtId="0" fontId="4" fillId="0" borderId="121" xfId="0" applyFont="1" applyBorder="1" applyAlignment="1">
      <alignment horizontal="right" vertical="center" wrapText="1"/>
    </xf>
    <xf numFmtId="0" fontId="4" fillId="0" borderId="104" xfId="0" applyFont="1" applyBorder="1" applyAlignment="1">
      <alignment horizontal="left" vertical="center" wrapText="1"/>
    </xf>
    <xf numFmtId="0" fontId="111" fillId="0" borderId="121" xfId="0" applyFont="1" applyBorder="1" applyAlignment="1">
      <alignment horizontal="right" vertical="center" wrapText="1"/>
    </xf>
    <xf numFmtId="0" fontId="111" fillId="0" borderId="104" xfId="0" applyFont="1" applyBorder="1" applyAlignment="1">
      <alignment horizontal="left" vertical="center" wrapText="1"/>
    </xf>
    <xf numFmtId="0" fontId="6" fillId="0" borderId="121"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11" fillId="0" borderId="0" xfId="0" applyFont="1" applyAlignment="1">
      <alignment horizontal="left" vertical="center"/>
    </xf>
    <xf numFmtId="49" fontId="112" fillId="0" borderId="25" xfId="5" applyNumberFormat="1" applyFont="1" applyBorder="1" applyAlignment="1" applyProtection="1">
      <alignment horizontal="left" vertical="center"/>
      <protection locked="0"/>
    </xf>
    <xf numFmtId="0" fontId="113" fillId="0" borderId="26" xfId="9" applyFont="1" applyBorder="1" applyAlignment="1" applyProtection="1">
      <alignment horizontal="left" vertical="center" wrapText="1"/>
      <protection locked="0"/>
    </xf>
    <xf numFmtId="0" fontId="22" fillId="0" borderId="121" xfId="0" applyFont="1" applyBorder="1" applyAlignment="1">
      <alignment horizontal="center" vertical="center" wrapText="1"/>
    </xf>
    <xf numFmtId="3" fontId="23" fillId="36" borderId="104" xfId="0" applyNumberFormat="1" applyFont="1" applyFill="1" applyBorder="1" applyAlignment="1">
      <alignment vertical="center" wrapText="1"/>
    </xf>
    <xf numFmtId="3" fontId="23" fillId="36" borderId="119" xfId="0" applyNumberFormat="1" applyFont="1" applyFill="1" applyBorder="1" applyAlignment="1">
      <alignment vertical="center" wrapText="1"/>
    </xf>
    <xf numFmtId="14" fontId="7" fillId="3" borderId="104" xfId="8" quotePrefix="1" applyNumberFormat="1" applyFont="1" applyFill="1" applyBorder="1" applyAlignment="1" applyProtection="1">
      <alignment horizontal="left" vertical="center" wrapText="1" indent="2"/>
      <protection locked="0"/>
    </xf>
    <xf numFmtId="3" fontId="23" fillId="0" borderId="104" xfId="0" applyNumberFormat="1" applyFont="1" applyBorder="1" applyAlignment="1">
      <alignment vertical="center" wrapText="1"/>
    </xf>
    <xf numFmtId="14" fontId="7" fillId="3" borderId="104" xfId="8" quotePrefix="1" applyNumberFormat="1" applyFont="1" applyFill="1" applyBorder="1" applyAlignment="1" applyProtection="1">
      <alignment horizontal="left" vertical="center" wrapText="1" indent="3"/>
      <protection locked="0"/>
    </xf>
    <xf numFmtId="0" fontId="11" fillId="0" borderId="104" xfId="17" applyFill="1" applyBorder="1" applyAlignment="1" applyProtection="1"/>
    <xf numFmtId="49" fontId="111" fillId="0" borderId="121" xfId="0" applyNumberFormat="1" applyFont="1" applyBorder="1" applyAlignment="1">
      <alignment horizontal="right" vertical="center" wrapText="1"/>
    </xf>
    <xf numFmtId="0" fontId="7" fillId="3" borderId="104" xfId="20960" applyFont="1" applyFill="1" applyBorder="1"/>
    <xf numFmtId="0" fontId="105" fillId="0" borderId="104" xfId="20960" applyFont="1" applyBorder="1" applyAlignment="1">
      <alignment horizontal="center" vertical="center"/>
    </xf>
    <xf numFmtId="0" fontId="4" fillId="0" borderId="104" xfId="0" applyFont="1" applyBorder="1"/>
    <xf numFmtId="0" fontId="11" fillId="0" borderId="104" xfId="17" applyFill="1" applyBorder="1" applyAlignment="1" applyProtection="1">
      <alignment horizontal="left" vertical="center" wrapText="1"/>
    </xf>
    <xf numFmtId="49" fontId="111" fillId="0" borderId="104" xfId="0" applyNumberFormat="1" applyFont="1" applyBorder="1" applyAlignment="1">
      <alignment horizontal="right" vertical="center" wrapText="1"/>
    </xf>
    <xf numFmtId="0" fontId="11" fillId="0" borderId="104" xfId="17" applyFill="1" applyBorder="1" applyAlignment="1" applyProtection="1">
      <alignment horizontal="left" vertical="center"/>
    </xf>
    <xf numFmtId="0" fontId="11" fillId="0" borderId="104" xfId="17" applyBorder="1" applyAlignment="1" applyProtection="1"/>
    <xf numFmtId="0" fontId="114" fillId="79" borderId="105" xfId="21412" applyFont="1" applyFill="1" applyBorder="1" applyAlignment="1" applyProtection="1">
      <alignment vertical="center" wrapText="1"/>
      <protection locked="0"/>
    </xf>
    <xf numFmtId="0" fontId="115" fillId="70" borderId="99" xfId="21412" applyFont="1" applyFill="1" applyBorder="1" applyAlignment="1" applyProtection="1">
      <alignment horizontal="center" vertical="center"/>
      <protection locked="0"/>
    </xf>
    <xf numFmtId="0" fontId="114" fillId="80" borderId="104" xfId="21412" applyFont="1" applyFill="1" applyBorder="1" applyAlignment="1" applyProtection="1">
      <alignment horizontal="center" vertical="center"/>
      <protection locked="0"/>
    </xf>
    <xf numFmtId="0" fontId="114" fillId="79" borderId="105" xfId="21412" applyFont="1" applyFill="1" applyBorder="1" applyProtection="1">
      <alignment vertical="center"/>
      <protection locked="0"/>
    </xf>
    <xf numFmtId="0" fontId="116" fillId="70" borderId="99" xfId="21412" applyFont="1" applyFill="1" applyBorder="1" applyAlignment="1" applyProtection="1">
      <alignment horizontal="center" vertical="center"/>
      <protection locked="0"/>
    </xf>
    <xf numFmtId="0" fontId="116" fillId="3" borderId="99" xfId="21412" applyFont="1" applyFill="1" applyBorder="1" applyAlignment="1" applyProtection="1">
      <alignment horizontal="center" vertical="center"/>
      <protection locked="0"/>
    </xf>
    <xf numFmtId="0" fontId="116" fillId="0" borderId="99" xfId="21412" applyFont="1" applyBorder="1" applyAlignment="1" applyProtection="1">
      <alignment horizontal="center" vertical="center"/>
      <protection locked="0"/>
    </xf>
    <xf numFmtId="0" fontId="117" fillId="80" borderId="104" xfId="21412" applyFont="1" applyFill="1" applyBorder="1" applyAlignment="1" applyProtection="1">
      <alignment horizontal="center" vertical="center"/>
      <protection locked="0"/>
    </xf>
    <xf numFmtId="0" fontId="114" fillId="79" borderId="105" xfId="21412" applyFont="1" applyFill="1" applyBorder="1" applyAlignment="1" applyProtection="1">
      <alignment horizontal="center" vertical="center"/>
      <protection locked="0"/>
    </xf>
    <xf numFmtId="0" fontId="64" fillId="79" borderId="105" xfId="21412" applyFont="1" applyFill="1" applyBorder="1" applyProtection="1">
      <alignment vertical="center"/>
      <protection locked="0"/>
    </xf>
    <xf numFmtId="0" fontId="116" fillId="70" borderId="104" xfId="21412" applyFont="1" applyFill="1" applyBorder="1" applyAlignment="1" applyProtection="1">
      <alignment horizontal="center" vertical="center"/>
      <protection locked="0"/>
    </xf>
    <xf numFmtId="0" fontId="38" fillId="70" borderId="104" xfId="21412" applyFont="1" applyFill="1" applyBorder="1" applyAlignment="1" applyProtection="1">
      <alignment horizontal="center" vertical="center"/>
      <protection locked="0"/>
    </xf>
    <xf numFmtId="0" fontId="64" fillId="79" borderId="103" xfId="21412" applyFont="1" applyFill="1" applyBorder="1" applyProtection="1">
      <alignment vertical="center"/>
      <protection locked="0"/>
    </xf>
    <xf numFmtId="0" fontId="115" fillId="0" borderId="103" xfId="21412" applyFont="1" applyBorder="1" applyAlignment="1" applyProtection="1">
      <alignment horizontal="left" vertical="center" wrapText="1"/>
      <protection locked="0"/>
    </xf>
    <xf numFmtId="164" fontId="115" fillId="0" borderId="104" xfId="948" applyNumberFormat="1" applyFont="1" applyFill="1" applyBorder="1" applyAlignment="1" applyProtection="1">
      <alignment horizontal="right" vertical="center"/>
      <protection locked="0"/>
    </xf>
    <xf numFmtId="0" fontId="114" fillId="80" borderId="103" xfId="21412" applyFont="1" applyFill="1" applyBorder="1" applyAlignment="1" applyProtection="1">
      <alignment vertical="top" wrapText="1"/>
      <protection locked="0"/>
    </xf>
    <xf numFmtId="164" fontId="115" fillId="80" borderId="104" xfId="948" applyNumberFormat="1" applyFont="1" applyFill="1" applyBorder="1" applyAlignment="1" applyProtection="1">
      <alignment horizontal="right" vertical="center"/>
    </xf>
    <xf numFmtId="164" fontId="64" fillId="79" borderId="103" xfId="948" applyNumberFormat="1" applyFont="1" applyFill="1" applyBorder="1" applyAlignment="1" applyProtection="1">
      <alignment horizontal="right" vertical="center"/>
      <protection locked="0"/>
    </xf>
    <xf numFmtId="0" fontId="115" fillId="70" borderId="103" xfId="21412" applyFont="1" applyFill="1" applyBorder="1" applyAlignment="1" applyProtection="1">
      <alignment vertical="center" wrapText="1"/>
      <protection locked="0"/>
    </xf>
    <xf numFmtId="0" fontId="115" fillId="70" borderId="103" xfId="21412" applyFont="1" applyFill="1" applyBorder="1" applyAlignment="1" applyProtection="1">
      <alignment horizontal="left" vertical="center" wrapText="1"/>
      <protection locked="0"/>
    </xf>
    <xf numFmtId="0" fontId="115" fillId="0" borderId="103" xfId="21412" applyFont="1" applyBorder="1" applyAlignment="1" applyProtection="1">
      <alignment vertical="center" wrapText="1"/>
      <protection locked="0"/>
    </xf>
    <xf numFmtId="0" fontId="115" fillId="3" borderId="103" xfId="21412" applyFont="1" applyFill="1" applyBorder="1" applyAlignment="1" applyProtection="1">
      <alignment horizontal="left" vertical="center" wrapText="1"/>
      <protection locked="0"/>
    </xf>
    <xf numFmtId="0" fontId="114" fillId="80" borderId="103" xfId="21412" applyFont="1" applyFill="1" applyBorder="1" applyAlignment="1" applyProtection="1">
      <alignment vertical="center" wrapText="1"/>
      <protection locked="0"/>
    </xf>
    <xf numFmtId="164" fontId="114" fillId="79" borderId="103" xfId="948" applyNumberFormat="1" applyFont="1" applyFill="1" applyBorder="1" applyAlignment="1" applyProtection="1">
      <alignment horizontal="right" vertical="center"/>
      <protection locked="0"/>
    </xf>
    <xf numFmtId="164" fontId="115" fillId="3" borderId="104" xfId="948" applyNumberFormat="1" applyFont="1" applyFill="1" applyBorder="1" applyAlignment="1" applyProtection="1">
      <alignment horizontal="right" vertical="center"/>
      <protection locked="0"/>
    </xf>
    <xf numFmtId="1" fontId="4" fillId="0" borderId="119" xfId="0" applyNumberFormat="1" applyFont="1" applyBorder="1" applyAlignment="1">
      <alignment horizontal="right" vertical="center" wrapText="1"/>
    </xf>
    <xf numFmtId="1" fontId="6" fillId="36" borderId="119" xfId="0" applyNumberFormat="1" applyFont="1" applyFill="1" applyBorder="1" applyAlignment="1">
      <alignment horizontal="right" vertical="center" wrapText="1"/>
    </xf>
    <xf numFmtId="1" fontId="111" fillId="0" borderId="119" xfId="0" applyNumberFormat="1" applyFont="1" applyBorder="1" applyAlignment="1">
      <alignment horizontal="right" vertical="center" wrapText="1"/>
    </xf>
    <xf numFmtId="1" fontId="6" fillId="36" borderId="119" xfId="0" applyNumberFormat="1" applyFont="1" applyFill="1" applyBorder="1" applyAlignment="1">
      <alignment horizontal="center" vertical="center" wrapText="1"/>
    </xf>
    <xf numFmtId="1" fontId="7" fillId="0" borderId="27" xfId="1" applyNumberFormat="1" applyFont="1" applyFill="1" applyBorder="1" applyAlignment="1" applyProtection="1">
      <alignment horizontal="right" vertical="center"/>
    </xf>
    <xf numFmtId="10" fontId="7" fillId="0" borderId="104" xfId="20961" applyNumberFormat="1" applyFont="1" applyFill="1" applyBorder="1" applyAlignment="1">
      <alignment horizontal="left" vertical="center" wrapText="1"/>
    </xf>
    <xf numFmtId="10" fontId="4" fillId="0" borderId="104" xfId="20961" applyNumberFormat="1" applyFont="1" applyFill="1" applyBorder="1" applyAlignment="1">
      <alignment horizontal="left" vertical="center" wrapText="1"/>
    </xf>
    <xf numFmtId="10" fontId="6" fillId="36" borderId="104" xfId="0" applyNumberFormat="1" applyFont="1" applyFill="1" applyBorder="1" applyAlignment="1">
      <alignment horizontal="left" vertical="center" wrapText="1"/>
    </xf>
    <xf numFmtId="10" fontId="111" fillId="0" borderId="104" xfId="20961" applyNumberFormat="1" applyFont="1" applyFill="1" applyBorder="1" applyAlignment="1">
      <alignment horizontal="left" vertical="center" wrapText="1"/>
    </xf>
    <xf numFmtId="10" fontId="6" fillId="36" borderId="104" xfId="20961" applyNumberFormat="1" applyFont="1" applyFill="1" applyBorder="1" applyAlignment="1">
      <alignment horizontal="left" vertical="center" wrapText="1"/>
    </xf>
    <xf numFmtId="10" fontId="6" fillId="36" borderId="104" xfId="0"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0" fontId="10" fillId="0" borderId="30" xfId="0" applyFont="1" applyBorder="1" applyAlignment="1">
      <alignment horizontal="center" wrapText="1"/>
    </xf>
    <xf numFmtId="0" fontId="9" fillId="0" borderId="121" xfId="0" applyFont="1" applyBorder="1" applyAlignment="1">
      <alignment horizontal="right" vertical="center" wrapText="1"/>
    </xf>
    <xf numFmtId="0" fontId="7" fillId="0" borderId="104" xfId="0" applyFont="1" applyBorder="1" applyAlignment="1">
      <alignment vertical="center" wrapText="1"/>
    </xf>
    <xf numFmtId="0" fontId="4" fillId="0" borderId="104" xfId="0" applyFont="1" applyBorder="1" applyAlignment="1">
      <alignment vertical="center" wrapText="1"/>
    </xf>
    <xf numFmtId="0" fontId="4" fillId="0" borderId="104" xfId="0" applyFont="1" applyBorder="1" applyAlignment="1">
      <alignment horizontal="left" vertical="center" wrapText="1" indent="2"/>
    </xf>
    <xf numFmtId="3" fontId="23" fillId="36" borderId="105" xfId="0" applyNumberFormat="1" applyFont="1" applyFill="1" applyBorder="1" applyAlignment="1">
      <alignment vertical="center" wrapText="1"/>
    </xf>
    <xf numFmtId="3" fontId="23" fillId="36" borderId="24" xfId="0" applyNumberFormat="1" applyFont="1" applyFill="1" applyBorder="1" applyAlignment="1">
      <alignment vertical="center" wrapText="1"/>
    </xf>
    <xf numFmtId="3" fontId="23" fillId="0" borderId="105" xfId="0" applyNumberFormat="1" applyFont="1" applyBorder="1" applyAlignment="1">
      <alignment vertical="center" wrapText="1"/>
    </xf>
    <xf numFmtId="3" fontId="23" fillId="0" borderId="24" xfId="0" applyNumberFormat="1" applyFont="1" applyBorder="1" applyAlignment="1">
      <alignment vertical="center" wrapText="1"/>
    </xf>
    <xf numFmtId="3" fontId="23" fillId="36" borderId="28" xfId="0" applyNumberFormat="1" applyFont="1" applyFill="1" applyBorder="1" applyAlignment="1">
      <alignment vertical="center" wrapText="1"/>
    </xf>
    <xf numFmtId="3" fontId="23" fillId="36" borderId="41" xfId="0" applyNumberFormat="1" applyFont="1" applyFill="1" applyBorder="1" applyAlignment="1">
      <alignment vertical="center" wrapText="1"/>
    </xf>
    <xf numFmtId="0" fontId="6" fillId="0" borderId="26" xfId="0" applyFont="1" applyBorder="1" applyAlignment="1">
      <alignment vertical="center" wrapText="1"/>
    </xf>
    <xf numFmtId="0" fontId="9" fillId="0" borderId="119" xfId="0" applyFont="1" applyBorder="1" applyAlignment="1">
      <alignment wrapText="1"/>
    </xf>
    <xf numFmtId="0" fontId="10" fillId="0" borderId="21" xfId="0" applyFont="1" applyBorder="1" applyAlignment="1">
      <alignment horizontal="center"/>
    </xf>
    <xf numFmtId="0" fontId="10" fillId="0" borderId="119" xfId="0" applyFont="1" applyBorder="1" applyAlignment="1">
      <alignment horizontal="center" vertical="center" wrapText="1"/>
    </xf>
    <xf numFmtId="14" fontId="7" fillId="0" borderId="0" xfId="0" applyNumberFormat="1" applyFont="1"/>
    <xf numFmtId="0" fontId="2" fillId="0" borderId="20" xfId="0" applyFont="1" applyBorder="1" applyAlignment="1">
      <alignment horizontal="left" vertical="center" wrapText="1" indent="1"/>
    </xf>
    <xf numFmtId="0" fontId="2" fillId="0" borderId="21" xfId="0" applyFont="1" applyBorder="1" applyAlignment="1">
      <alignment horizontal="left" vertical="center" wrapText="1" indent="1"/>
    </xf>
    <xf numFmtId="0" fontId="9" fillId="0" borderId="121" xfId="0" applyFont="1" applyBorder="1" applyAlignment="1">
      <alignment horizontal="center" vertical="center" wrapText="1"/>
    </xf>
    <xf numFmtId="0" fontId="15" fillId="0" borderId="104" xfId="0" applyFont="1" applyBorder="1" applyAlignment="1">
      <alignment horizontal="center" vertical="center" wrapText="1"/>
    </xf>
    <xf numFmtId="0" fontId="16" fillId="0" borderId="104" xfId="0" applyFont="1" applyBorder="1" applyAlignment="1">
      <alignment horizontal="left" vertical="center" wrapText="1"/>
    </xf>
    <xf numFmtId="193" fontId="7" fillId="0" borderId="104" xfId="0" applyNumberFormat="1" applyFont="1" applyBorder="1" applyAlignment="1" applyProtection="1">
      <alignment vertical="center" wrapText="1"/>
      <protection locked="0"/>
    </xf>
    <xf numFmtId="193" fontId="4" fillId="0" borderId="104" xfId="0" applyNumberFormat="1" applyFont="1" applyBorder="1" applyAlignment="1" applyProtection="1">
      <alignment vertical="center" wrapText="1"/>
      <protection locked="0"/>
    </xf>
    <xf numFmtId="193" fontId="4" fillId="0" borderId="119" xfId="0" applyNumberFormat="1" applyFont="1" applyBorder="1" applyAlignment="1" applyProtection="1">
      <alignment vertical="center" wrapText="1"/>
      <protection locked="0"/>
    </xf>
    <xf numFmtId="193" fontId="7" fillId="0" borderId="104" xfId="0" applyNumberFormat="1" applyFont="1" applyBorder="1" applyAlignment="1" applyProtection="1">
      <alignment horizontal="right" vertical="center" wrapText="1"/>
      <protection locked="0"/>
    </xf>
    <xf numFmtId="0" fontId="9" fillId="2" borderId="121" xfId="0" applyFont="1" applyFill="1" applyBorder="1" applyAlignment="1">
      <alignment horizontal="right" vertical="center"/>
    </xf>
    <xf numFmtId="0" fontId="9" fillId="2" borderId="104" xfId="0" applyFont="1" applyFill="1" applyBorder="1" applyAlignment="1">
      <alignment vertical="center"/>
    </xf>
    <xf numFmtId="193" fontId="9" fillId="2" borderId="104" xfId="0" applyNumberFormat="1" applyFont="1" applyFill="1" applyBorder="1" applyAlignment="1" applyProtection="1">
      <alignment vertical="center"/>
      <protection locked="0"/>
    </xf>
    <xf numFmtId="193" fontId="17" fillId="2" borderId="104" xfId="0" applyNumberFormat="1" applyFont="1" applyFill="1" applyBorder="1" applyAlignment="1" applyProtection="1">
      <alignment vertical="center"/>
      <protection locked="0"/>
    </xf>
    <xf numFmtId="193" fontId="17" fillId="2" borderId="119" xfId="0" applyNumberFormat="1" applyFont="1" applyFill="1" applyBorder="1" applyAlignment="1" applyProtection="1">
      <alignment vertical="center"/>
      <protection locked="0"/>
    </xf>
    <xf numFmtId="193" fontId="9" fillId="2" borderId="119" xfId="0" applyNumberFormat="1" applyFont="1" applyFill="1" applyBorder="1" applyAlignment="1" applyProtection="1">
      <alignment vertical="center"/>
      <protection locked="0"/>
    </xf>
    <xf numFmtId="0" fontId="15" fillId="0" borderId="121" xfId="0" applyFont="1" applyBorder="1" applyAlignment="1">
      <alignment horizontal="center" vertical="center" wrapText="1"/>
    </xf>
    <xf numFmtId="14" fontId="4" fillId="0" borderId="0" xfId="0" applyNumberFormat="1" applyFont="1"/>
    <xf numFmtId="10" fontId="4" fillId="0" borderId="104" xfId="20961" applyNumberFormat="1" applyFont="1" applyFill="1" applyBorder="1" applyAlignment="1" applyProtection="1">
      <alignment horizontal="right" vertical="center" wrapText="1"/>
      <protection locked="0"/>
    </xf>
    <xf numFmtId="10" fontId="4" fillId="0" borderId="104" xfId="20961" applyNumberFormat="1" applyFont="1" applyBorder="1" applyAlignment="1" applyProtection="1">
      <alignment vertical="center" wrapText="1"/>
      <protection locked="0"/>
    </xf>
    <xf numFmtId="10" fontId="4" fillId="0" borderId="119" xfId="20961" applyNumberFormat="1" applyFont="1" applyBorder="1" applyAlignment="1" applyProtection="1">
      <alignment vertical="center" wrapText="1"/>
      <protection locked="0"/>
    </xf>
    <xf numFmtId="0" fontId="4" fillId="3" borderId="58" xfId="0" applyFont="1" applyFill="1" applyBorder="1"/>
    <xf numFmtId="0" fontId="4" fillId="3" borderId="124" xfId="0" applyFont="1" applyFill="1" applyBorder="1" applyAlignment="1">
      <alignment wrapText="1"/>
    </xf>
    <xf numFmtId="0" fontId="4" fillId="3" borderId="125" xfId="0" applyFont="1" applyFill="1" applyBorder="1"/>
    <xf numFmtId="0" fontId="6" fillId="3" borderId="11" xfId="0" applyFont="1" applyFill="1" applyBorder="1" applyAlignment="1">
      <alignment horizontal="center" wrapText="1"/>
    </xf>
    <xf numFmtId="0" fontId="4" fillId="0" borderId="104" xfId="0" applyFont="1" applyBorder="1" applyAlignment="1">
      <alignment horizontal="center"/>
    </xf>
    <xf numFmtId="0" fontId="4" fillId="3" borderId="68"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97" xfId="0" applyFont="1" applyFill="1" applyBorder="1" applyAlignment="1">
      <alignment horizontal="center" vertical="center" wrapText="1"/>
    </xf>
    <xf numFmtId="0" fontId="4" fillId="0" borderId="121" xfId="0" applyFont="1" applyBorder="1"/>
    <xf numFmtId="0" fontId="4" fillId="0" borderId="104" xfId="0" applyFont="1" applyBorder="1" applyAlignment="1">
      <alignment wrapText="1"/>
    </xf>
    <xf numFmtId="164" fontId="4" fillId="0" borderId="104" xfId="7" applyNumberFormat="1" applyFont="1" applyBorder="1"/>
    <xf numFmtId="164" fontId="4" fillId="0" borderId="119" xfId="7" applyNumberFormat="1" applyFont="1" applyBorder="1"/>
    <xf numFmtId="0" fontId="14" fillId="0" borderId="104" xfId="0" applyFont="1" applyBorder="1" applyAlignment="1">
      <alignment horizontal="left" wrapText="1" indent="2"/>
    </xf>
    <xf numFmtId="169" fontId="28" fillId="37" borderId="104" xfId="20" applyBorder="1"/>
    <xf numFmtId="164" fontId="4" fillId="0" borderId="104" xfId="7" applyNumberFormat="1" applyFont="1" applyBorder="1" applyAlignment="1">
      <alignment vertical="center"/>
    </xf>
    <xf numFmtId="0" fontId="6" fillId="0" borderId="121" xfId="0" applyFont="1" applyBorder="1"/>
    <xf numFmtId="0" fontId="6" fillId="0" borderId="104" xfId="0" applyFont="1" applyBorder="1" applyAlignment="1">
      <alignment wrapText="1"/>
    </xf>
    <xf numFmtId="164" fontId="6" fillId="0" borderId="119" xfId="7" applyNumberFormat="1" applyFont="1" applyBorder="1"/>
    <xf numFmtId="0" fontId="3" fillId="3" borderId="68"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7" xfId="7" applyNumberFormat="1" applyFont="1" applyFill="1" applyBorder="1"/>
    <xf numFmtId="164" fontId="4" fillId="0" borderId="104" xfId="7" applyNumberFormat="1" applyFont="1" applyFill="1" applyBorder="1"/>
    <xf numFmtId="164" fontId="4" fillId="0" borderId="104" xfId="7" applyNumberFormat="1" applyFont="1" applyFill="1" applyBorder="1" applyAlignment="1">
      <alignment vertical="center"/>
    </xf>
    <xf numFmtId="0" fontId="14" fillId="0" borderId="104"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7" xfId="0" applyFont="1" applyFill="1" applyBorder="1"/>
    <xf numFmtId="0" fontId="6" fillId="0" borderId="25" xfId="0" applyFont="1" applyBorder="1"/>
    <xf numFmtId="0" fontId="6" fillId="0" borderId="26" xfId="0" applyFont="1" applyBorder="1" applyAlignment="1">
      <alignment wrapText="1"/>
    </xf>
    <xf numFmtId="169" fontId="28" fillId="37" borderId="122" xfId="20" applyBorder="1"/>
    <xf numFmtId="10" fontId="6" fillId="0" borderId="27" xfId="20961" applyNumberFormat="1" applyFont="1" applyBorder="1"/>
    <xf numFmtId="0" fontId="9" fillId="2" borderId="112" xfId="0" applyFont="1" applyFill="1" applyBorder="1" applyAlignment="1">
      <alignment horizontal="right" vertical="center"/>
    </xf>
    <xf numFmtId="0" fontId="9" fillId="2" borderId="99" xfId="0" applyFont="1" applyFill="1" applyBorder="1" applyAlignment="1">
      <alignment vertical="center"/>
    </xf>
    <xf numFmtId="193" fontId="9" fillId="2" borderId="99" xfId="0" applyNumberFormat="1" applyFont="1" applyFill="1" applyBorder="1" applyAlignment="1" applyProtection="1">
      <alignment vertical="center"/>
      <protection locked="0"/>
    </xf>
    <xf numFmtId="193" fontId="17" fillId="2" borderId="99" xfId="0" applyNumberFormat="1" applyFont="1" applyFill="1" applyBorder="1" applyAlignment="1" applyProtection="1">
      <alignment vertical="center"/>
      <protection locked="0"/>
    </xf>
    <xf numFmtId="193" fontId="17" fillId="2" borderId="113" xfId="0" applyNumberFormat="1" applyFont="1" applyFill="1" applyBorder="1" applyAlignment="1" applyProtection="1">
      <alignment vertical="center"/>
      <protection locked="0"/>
    </xf>
    <xf numFmtId="0" fontId="9" fillId="0" borderId="104" xfId="0" applyFont="1" applyBorder="1" applyAlignment="1">
      <alignment horizontal="left" vertical="center" wrapText="1"/>
    </xf>
    <xf numFmtId="0" fontId="6" fillId="3" borderId="0" xfId="0" applyFont="1" applyFill="1" applyAlignment="1">
      <alignment horizontal="center"/>
    </xf>
    <xf numFmtId="0" fontId="108" fillId="0" borderId="91" xfId="0" applyFont="1" applyBorder="1" applyAlignment="1">
      <alignment horizontal="left" vertical="center"/>
    </xf>
    <xf numFmtId="0" fontId="108" fillId="0" borderId="89" xfId="0" applyFont="1" applyBorder="1" applyAlignment="1">
      <alignment vertical="center" wrapText="1"/>
    </xf>
    <xf numFmtId="0" fontId="108" fillId="0" borderId="89" xfId="0" applyFont="1" applyBorder="1" applyAlignment="1">
      <alignment horizontal="left" vertical="center" wrapText="1"/>
    </xf>
    <xf numFmtId="0" fontId="118" fillId="0" borderId="0" xfId="11" applyFont="1"/>
    <xf numFmtId="0" fontId="119" fillId="0" borderId="0" xfId="0" applyFont="1"/>
    <xf numFmtId="0" fontId="120" fillId="0" borderId="0" xfId="11" applyFont="1"/>
    <xf numFmtId="14" fontId="119" fillId="0" borderId="0" xfId="0" applyNumberFormat="1" applyFont="1"/>
    <xf numFmtId="0" fontId="122" fillId="0" borderId="104" xfId="0" applyFont="1" applyBorder="1" applyAlignment="1">
      <alignment horizontal="center" vertical="center" wrapText="1"/>
    </xf>
    <xf numFmtId="49" fontId="123" fillId="3" borderId="104" xfId="5" applyNumberFormat="1" applyFont="1" applyFill="1" applyBorder="1" applyAlignment="1" applyProtection="1">
      <alignment horizontal="right" vertical="center"/>
      <protection locked="0"/>
    </xf>
    <xf numFmtId="0" fontId="123" fillId="3" borderId="104" xfId="13" applyFont="1" applyFill="1" applyBorder="1" applyAlignment="1" applyProtection="1">
      <alignment horizontal="left" vertical="center" wrapText="1"/>
      <protection locked="0"/>
    </xf>
    <xf numFmtId="0" fontId="122" fillId="0" borderId="104" xfId="0" applyFont="1" applyBorder="1"/>
    <xf numFmtId="0" fontId="123" fillId="0" borderId="104" xfId="13" applyFont="1" applyBorder="1" applyAlignment="1" applyProtection="1">
      <alignment horizontal="left" vertical="center" wrapText="1"/>
      <protection locked="0"/>
    </xf>
    <xf numFmtId="49" fontId="123" fillId="0" borderId="104" xfId="5" applyNumberFormat="1" applyFont="1" applyBorder="1" applyAlignment="1" applyProtection="1">
      <alignment horizontal="right" vertical="center"/>
      <protection locked="0"/>
    </xf>
    <xf numFmtId="49" fontId="124" fillId="0" borderId="104" xfId="5" applyNumberFormat="1" applyFont="1" applyBorder="1" applyAlignment="1" applyProtection="1">
      <alignment horizontal="right" vertical="center"/>
      <protection locked="0"/>
    </xf>
    <xf numFmtId="0" fontId="119" fillId="0" borderId="0" xfId="0" applyFont="1" applyAlignment="1">
      <alignment wrapText="1"/>
    </xf>
    <xf numFmtId="0" fontId="119" fillId="0" borderId="104" xfId="0" applyFont="1" applyBorder="1" applyAlignment="1">
      <alignment horizontal="center" vertical="center"/>
    </xf>
    <xf numFmtId="0" fontId="119" fillId="0" borderId="104" xfId="0" applyFont="1" applyBorder="1" applyAlignment="1">
      <alignment horizontal="center" vertical="center" wrapText="1"/>
    </xf>
    <xf numFmtId="49" fontId="123" fillId="3" borderId="104" xfId="5" applyNumberFormat="1" applyFont="1" applyFill="1" applyBorder="1" applyAlignment="1" applyProtection="1">
      <alignment horizontal="right" vertical="center" wrapText="1"/>
      <protection locked="0"/>
    </xf>
    <xf numFmtId="0" fontId="119" fillId="0" borderId="104" xfId="0" applyFont="1" applyBorder="1"/>
    <xf numFmtId="166" fontId="118" fillId="36" borderId="104" xfId="21413" applyFont="1" applyFill="1" applyBorder="1"/>
    <xf numFmtId="49" fontId="123" fillId="0" borderId="104" xfId="5" applyNumberFormat="1" applyFont="1" applyBorder="1" applyAlignment="1" applyProtection="1">
      <alignment horizontal="right" vertical="center" wrapText="1"/>
      <protection locked="0"/>
    </xf>
    <xf numFmtId="49" fontId="124" fillId="0" borderId="104" xfId="5" applyNumberFormat="1" applyFont="1" applyBorder="1" applyAlignment="1" applyProtection="1">
      <alignment horizontal="right" vertical="center" wrapText="1"/>
      <protection locked="0"/>
    </xf>
    <xf numFmtId="0" fontId="122" fillId="0" borderId="0" xfId="0" applyFont="1"/>
    <xf numFmtId="0" fontId="119" fillId="0" borderId="104" xfId="0" applyFont="1" applyBorder="1" applyAlignment="1">
      <alignment wrapText="1"/>
    </xf>
    <xf numFmtId="0" fontId="119" fillId="0" borderId="104" xfId="0" applyFont="1" applyBorder="1" applyAlignment="1">
      <alignment horizontal="left" indent="8"/>
    </xf>
    <xf numFmtId="0" fontId="118" fillId="0" borderId="104" xfId="0" applyFont="1" applyBorder="1" applyAlignment="1">
      <alignment horizontal="left" vertical="center" wrapText="1"/>
    </xf>
    <xf numFmtId="0" fontId="119" fillId="0" borderId="0" xfId="0" applyFont="1" applyAlignment="1">
      <alignment horizontal="left"/>
    </xf>
    <xf numFmtId="0" fontId="121" fillId="0" borderId="104" xfId="0" applyFont="1" applyBorder="1" applyAlignment="1">
      <alignment horizontal="left" indent="1"/>
    </xf>
    <xf numFmtId="0" fontId="121" fillId="0" borderId="104" xfId="0" applyFont="1" applyBorder="1" applyAlignment="1">
      <alignment horizontal="left" wrapText="1" indent="1"/>
    </xf>
    <xf numFmtId="0" fontId="118" fillId="0" borderId="104" xfId="0" applyFont="1" applyBorder="1" applyAlignment="1">
      <alignment horizontal="left" indent="1"/>
    </xf>
    <xf numFmtId="0" fontId="118" fillId="0" borderId="104" xfId="0" applyFont="1" applyBorder="1" applyAlignment="1">
      <alignment horizontal="left" wrapText="1" indent="2"/>
    </xf>
    <xf numFmtId="0" fontId="121" fillId="0" borderId="104" xfId="0" applyFont="1" applyBorder="1" applyAlignment="1">
      <alignment horizontal="left" vertical="center" indent="1"/>
    </xf>
    <xf numFmtId="0" fontId="119" fillId="82" borderId="104" xfId="0" applyFont="1" applyFill="1" applyBorder="1"/>
    <xf numFmtId="0" fontId="119" fillId="0" borderId="104" xfId="0" applyFont="1" applyBorder="1" applyAlignment="1">
      <alignment horizontal="left" wrapText="1"/>
    </xf>
    <xf numFmtId="0" fontId="119" fillId="0" borderId="104" xfId="0" applyFont="1" applyBorder="1" applyAlignment="1">
      <alignment horizontal="left" wrapText="1" indent="2"/>
    </xf>
    <xf numFmtId="0" fontId="122" fillId="0" borderId="7" xfId="0" applyFont="1" applyBorder="1"/>
    <xf numFmtId="0" fontId="122" fillId="82" borderId="104" xfId="0" applyFont="1" applyFill="1" applyBorder="1"/>
    <xf numFmtId="0" fontId="119" fillId="0" borderId="0" xfId="0" applyFont="1" applyAlignment="1">
      <alignment horizontal="center" vertical="center"/>
    </xf>
    <xf numFmtId="0" fontId="119" fillId="0" borderId="0" xfId="0" applyFont="1" applyAlignment="1">
      <alignment horizontal="center" vertical="center" wrapText="1"/>
    </xf>
    <xf numFmtId="0" fontId="119" fillId="0" borderId="7" xfId="0" applyFont="1" applyBorder="1" applyAlignment="1">
      <alignment wrapText="1"/>
    </xf>
    <xf numFmtId="0" fontId="119" fillId="0" borderId="104" xfId="0" applyFont="1" applyBorder="1" applyAlignment="1">
      <alignment horizontal="center"/>
    </xf>
    <xf numFmtId="0" fontId="119" fillId="0" borderId="104" xfId="0" applyFont="1" applyBorder="1" applyAlignment="1">
      <alignment horizontal="left" indent="1"/>
    </xf>
    <xf numFmtId="0" fontId="119" fillId="0" borderId="7" xfId="0" applyFont="1" applyBorder="1"/>
    <xf numFmtId="0" fontId="119" fillId="0" borderId="104" xfId="0" applyFont="1" applyBorder="1" applyAlignment="1">
      <alignment horizontal="left" indent="2"/>
    </xf>
    <xf numFmtId="49" fontId="119" fillId="0" borderId="104" xfId="0" applyNumberFormat="1" applyFont="1" applyBorder="1" applyAlignment="1">
      <alignment horizontal="left" indent="3"/>
    </xf>
    <xf numFmtId="49" fontId="119" fillId="0" borderId="104" xfId="0" applyNumberFormat="1" applyFont="1" applyBorder="1" applyAlignment="1">
      <alignment horizontal="left" indent="1"/>
    </xf>
    <xf numFmtId="49" fontId="119" fillId="0" borderId="104" xfId="0" applyNumberFormat="1" applyFont="1" applyBorder="1" applyAlignment="1">
      <alignment horizontal="left" wrapText="1" indent="2"/>
    </xf>
    <xf numFmtId="49" fontId="119" fillId="0" borderId="104" xfId="0" applyNumberFormat="1" applyFont="1" applyBorder="1" applyAlignment="1">
      <alignment horizontal="left" vertical="top" wrapText="1" indent="2"/>
    </xf>
    <xf numFmtId="49" fontId="119" fillId="0" borderId="104" xfId="0" applyNumberFormat="1" applyFont="1" applyBorder="1" applyAlignment="1">
      <alignment horizontal="left" wrapText="1" indent="3"/>
    </xf>
    <xf numFmtId="0" fontId="119" fillId="0" borderId="104" xfId="0" applyFont="1" applyBorder="1" applyAlignment="1">
      <alignment horizontal="left" wrapText="1" indent="1"/>
    </xf>
    <xf numFmtId="0" fontId="121" fillId="0" borderId="135" xfId="0" applyFont="1" applyBorder="1" applyAlignment="1">
      <alignment horizontal="left" vertical="center" wrapText="1"/>
    </xf>
    <xf numFmtId="0" fontId="119" fillId="0" borderId="99" xfId="0" applyFont="1" applyBorder="1" applyAlignment="1">
      <alignment horizontal="center" vertical="center" wrapText="1"/>
    </xf>
    <xf numFmtId="0" fontId="119" fillId="0" borderId="7" xfId="0" applyFont="1" applyBorder="1" applyAlignment="1">
      <alignment horizontal="center" vertical="center" wrapText="1"/>
    </xf>
    <xf numFmtId="0" fontId="121" fillId="0" borderId="104" xfId="0" applyFont="1" applyBorder="1" applyAlignment="1">
      <alignment horizontal="left" vertical="center" wrapText="1"/>
    </xf>
    <xf numFmtId="0" fontId="127" fillId="0" borderId="0" xfId="0" applyFont="1"/>
    <xf numFmtId="0" fontId="127" fillId="0" borderId="0" xfId="0" applyFont="1" applyAlignment="1">
      <alignment horizontal="center" vertical="center"/>
    </xf>
    <xf numFmtId="49" fontId="108" fillId="0" borderId="104" xfId="0" applyNumberFormat="1" applyFont="1" applyBorder="1" applyAlignment="1">
      <alignment horizontal="right" vertical="center"/>
    </xf>
    <xf numFmtId="0" fontId="108" fillId="3" borderId="104" xfId="5" applyFont="1" applyFill="1" applyBorder="1" applyAlignment="1" applyProtection="1">
      <alignment horizontal="right" vertical="center"/>
      <protection locked="0"/>
    </xf>
    <xf numFmtId="0" fontId="108" fillId="0" borderId="104" xfId="0" applyFont="1" applyBorder="1" applyAlignment="1">
      <alignment vertical="center" wrapText="1"/>
    </xf>
    <xf numFmtId="0" fontId="108" fillId="81" borderId="104" xfId="0" applyFont="1" applyFill="1" applyBorder="1" applyAlignment="1">
      <alignment horizontal="left" vertical="center" wrapText="1"/>
    </xf>
    <xf numFmtId="0" fontId="128" fillId="0" borderId="104" xfId="0" applyFont="1" applyBorder="1" applyAlignment="1">
      <alignment horizontal="left" vertical="center" wrapText="1"/>
    </xf>
    <xf numFmtId="0" fontId="108" fillId="0" borderId="104" xfId="0" applyFont="1" applyBorder="1" applyAlignment="1">
      <alignment vertical="center"/>
    </xf>
    <xf numFmtId="0" fontId="128" fillId="0" borderId="104" xfId="0" applyFont="1" applyBorder="1" applyAlignment="1">
      <alignment vertical="center" wrapText="1"/>
    </xf>
    <xf numFmtId="2" fontId="108" fillId="3" borderId="104" xfId="5" applyNumberFormat="1" applyFont="1" applyFill="1" applyBorder="1" applyAlignment="1" applyProtection="1">
      <alignment horizontal="right" vertical="center"/>
      <protection locked="0"/>
    </xf>
    <xf numFmtId="0" fontId="108" fillId="0" borderId="104" xfId="0" applyFont="1" applyBorder="1" applyAlignment="1">
      <alignment horizontal="left" vertical="center" wrapText="1"/>
    </xf>
    <xf numFmtId="0" fontId="108" fillId="0" borderId="104" xfId="0" applyFont="1" applyBorder="1" applyAlignment="1">
      <alignment horizontal="right" vertical="center"/>
    </xf>
    <xf numFmtId="0" fontId="129" fillId="0" borderId="0" xfId="0" applyFont="1"/>
    <xf numFmtId="0" fontId="108" fillId="0" borderId="104" xfId="12672" applyFont="1" applyBorder="1" applyAlignment="1">
      <alignment horizontal="left" vertical="center" wrapText="1"/>
    </xf>
    <xf numFmtId="0" fontId="108" fillId="0" borderId="99" xfId="0" applyFont="1" applyBorder="1" applyAlignment="1">
      <alignment horizontal="left" vertical="top" wrapText="1"/>
    </xf>
    <xf numFmtId="0" fontId="130" fillId="0" borderId="104" xfId="0" applyFont="1" applyBorder="1"/>
    <xf numFmtId="0" fontId="128" fillId="0" borderId="104" xfId="0" applyFont="1" applyBorder="1" applyAlignment="1">
      <alignment horizontal="left" vertical="top" wrapText="1"/>
    </xf>
    <xf numFmtId="0" fontId="128" fillId="0" borderId="104" xfId="0" applyFont="1" applyBorder="1"/>
    <xf numFmtId="0" fontId="128" fillId="0" borderId="104" xfId="0" applyFont="1" applyBorder="1" applyAlignment="1">
      <alignment horizontal="left" wrapText="1" indent="2"/>
    </xf>
    <xf numFmtId="0" fontId="108" fillId="0" borderId="104" xfId="12672" applyFont="1" applyBorder="1" applyAlignment="1">
      <alignment horizontal="left" vertical="center" wrapText="1" indent="2"/>
    </xf>
    <xf numFmtId="0" fontId="128" fillId="0" borderId="104" xfId="0" applyFont="1" applyBorder="1" applyAlignment="1">
      <alignment horizontal="left" vertical="top" wrapText="1" indent="2"/>
    </xf>
    <xf numFmtId="0" fontId="130" fillId="0" borderId="7" xfId="0" applyFont="1" applyBorder="1"/>
    <xf numFmtId="0" fontId="128" fillId="0" borderId="104" xfId="0" applyFont="1" applyBorder="1" applyAlignment="1">
      <alignment horizontal="left" indent="1"/>
    </xf>
    <xf numFmtId="0" fontId="128" fillId="0" borderId="104" xfId="0" applyFont="1" applyBorder="1" applyAlignment="1">
      <alignment horizontal="left" indent="2"/>
    </xf>
    <xf numFmtId="49" fontId="128" fillId="0" borderId="104" xfId="0" applyNumberFormat="1" applyFont="1" applyBorder="1" applyAlignment="1">
      <alignment horizontal="left" indent="3"/>
    </xf>
    <xf numFmtId="49" fontId="128" fillId="0" borderId="104" xfId="0" applyNumberFormat="1" applyFont="1" applyBorder="1" applyAlignment="1">
      <alignment horizontal="left" vertical="center" indent="1"/>
    </xf>
    <xf numFmtId="49" fontId="128" fillId="0" borderId="104" xfId="0" applyNumberFormat="1" applyFont="1" applyBorder="1" applyAlignment="1">
      <alignment horizontal="left" vertical="top" wrapText="1" indent="2"/>
    </xf>
    <xf numFmtId="49" fontId="128" fillId="0" borderId="104" xfId="0" applyNumberFormat="1" applyFont="1" applyBorder="1" applyAlignment="1">
      <alignment horizontal="left" vertical="top" wrapText="1"/>
    </xf>
    <xf numFmtId="49" fontId="128" fillId="0" borderId="104" xfId="0" applyNumberFormat="1" applyFont="1" applyBorder="1" applyAlignment="1">
      <alignment horizontal="left" wrapText="1" indent="3"/>
    </xf>
    <xf numFmtId="49" fontId="128" fillId="0" borderId="104" xfId="0" applyNumberFormat="1" applyFont="1" applyBorder="1" applyAlignment="1">
      <alignment horizontal="left" wrapText="1" indent="2"/>
    </xf>
    <xf numFmtId="49" fontId="128" fillId="0" borderId="104" xfId="0" applyNumberFormat="1" applyFont="1" applyBorder="1" applyAlignment="1">
      <alignment vertical="top" wrapText="1"/>
    </xf>
    <xf numFmtId="0" fontId="11" fillId="0" borderId="104" xfId="17" applyFill="1" applyBorder="1" applyAlignment="1" applyProtection="1">
      <alignment wrapText="1"/>
    </xf>
    <xf numFmtId="49" fontId="128" fillId="0" borderId="104" xfId="0" applyNumberFormat="1" applyFont="1" applyBorder="1" applyAlignment="1">
      <alignment horizontal="left" vertical="center" wrapText="1" indent="3"/>
    </xf>
    <xf numFmtId="49" fontId="119" fillId="0" borderId="104" xfId="0" applyNumberFormat="1" applyFont="1" applyBorder="1" applyAlignment="1">
      <alignment horizontal="left" wrapText="1" indent="1"/>
    </xf>
    <xf numFmtId="0" fontId="128" fillId="0" borderId="104" xfId="0" applyFont="1" applyBorder="1" applyAlignment="1">
      <alignment horizontal="left" vertical="center" wrapText="1" indent="2"/>
    </xf>
    <xf numFmtId="0" fontId="119" fillId="0" borderId="0" xfId="0" applyFont="1" applyAlignment="1">
      <alignment horizontal="left" indent="1"/>
    </xf>
    <xf numFmtId="0" fontId="119" fillId="0" borderId="0" xfId="0" applyFont="1" applyAlignment="1">
      <alignment horizontal="left" indent="2"/>
    </xf>
    <xf numFmtId="49" fontId="119" fillId="0" borderId="0" xfId="0" applyNumberFormat="1" applyFont="1" applyAlignment="1">
      <alignment horizontal="left" indent="3"/>
    </xf>
    <xf numFmtId="49" fontId="119" fillId="0" borderId="0" xfId="0" applyNumberFormat="1" applyFont="1" applyAlignment="1">
      <alignment horizontal="left" indent="1"/>
    </xf>
    <xf numFmtId="49" fontId="119" fillId="0" borderId="0" xfId="0" applyNumberFormat="1" applyFont="1" applyAlignment="1">
      <alignment horizontal="left" wrapText="1" indent="2"/>
    </xf>
    <xf numFmtId="49" fontId="119" fillId="0" borderId="0" xfId="0" applyNumberFormat="1" applyFont="1" applyAlignment="1">
      <alignment horizontal="left" wrapText="1" indent="3"/>
    </xf>
    <xf numFmtId="0" fontId="119" fillId="0" borderId="0" xfId="0" applyFont="1" applyAlignment="1">
      <alignment horizontal="left" wrapText="1" indent="1"/>
    </xf>
    <xf numFmtId="49" fontId="107" fillId="0" borderId="104" xfId="0" applyNumberFormat="1" applyFont="1" applyBorder="1" applyAlignment="1">
      <alignment horizontal="right" vertical="center"/>
    </xf>
    <xf numFmtId="0" fontId="108" fillId="0" borderId="103" xfId="0" applyFont="1" applyBorder="1" applyAlignment="1">
      <alignment horizontal="left" vertical="center" wrapText="1"/>
    </xf>
    <xf numFmtId="0" fontId="119" fillId="0" borderId="0" xfId="0" applyFont="1" applyAlignment="1">
      <alignment horizontal="left" vertical="top" wrapText="1"/>
    </xf>
    <xf numFmtId="0" fontId="125" fillId="0" borderId="104" xfId="13" applyFont="1" applyBorder="1" applyAlignment="1" applyProtection="1">
      <alignment horizontal="left" vertical="center" wrapText="1"/>
      <protection locked="0"/>
    </xf>
    <xf numFmtId="49" fontId="119" fillId="0" borderId="104" xfId="0" applyNumberFormat="1" applyFont="1" applyBorder="1" applyAlignment="1">
      <alignment horizontal="center" vertical="center" wrapText="1"/>
    </xf>
    <xf numFmtId="9" fontId="9" fillId="2" borderId="104" xfId="20961" applyFont="1" applyFill="1" applyBorder="1" applyAlignment="1" applyProtection="1">
      <alignment vertical="center"/>
      <protection locked="0"/>
    </xf>
    <xf numFmtId="9" fontId="17" fillId="2" borderId="104" xfId="20961" applyFont="1" applyFill="1" applyBorder="1" applyAlignment="1" applyProtection="1">
      <alignment vertical="center"/>
      <protection locked="0"/>
    </xf>
    <xf numFmtId="9" fontId="17" fillId="2" borderId="119" xfId="20961" applyFont="1" applyFill="1" applyBorder="1" applyAlignment="1" applyProtection="1">
      <alignment vertical="center"/>
      <protection locked="0"/>
    </xf>
    <xf numFmtId="9" fontId="9" fillId="2" borderId="119" xfId="20961" applyFont="1" applyFill="1" applyBorder="1" applyAlignment="1" applyProtection="1">
      <alignment vertical="center"/>
      <protection locked="0"/>
    </xf>
    <xf numFmtId="9" fontId="9" fillId="2" borderId="26" xfId="20961" applyFont="1" applyFill="1" applyBorder="1" applyAlignment="1" applyProtection="1">
      <alignment vertical="center"/>
      <protection locked="0"/>
    </xf>
    <xf numFmtId="9" fontId="17" fillId="2" borderId="26" xfId="20961" applyFont="1" applyFill="1" applyBorder="1" applyAlignment="1" applyProtection="1">
      <alignment vertical="center"/>
      <protection locked="0"/>
    </xf>
    <xf numFmtId="193" fontId="20" fillId="0" borderId="104" xfId="0" applyNumberFormat="1" applyFont="1" applyBorder="1" applyAlignment="1" applyProtection="1">
      <alignment horizontal="right"/>
      <protection locked="0"/>
    </xf>
    <xf numFmtId="193" fontId="9" fillId="36" borderId="104" xfId="7" applyNumberFormat="1" applyFont="1" applyFill="1" applyBorder="1" applyAlignment="1" applyProtection="1">
      <alignment horizontal="right"/>
    </xf>
    <xf numFmtId="193" fontId="20" fillId="36" borderId="104" xfId="0" applyNumberFormat="1" applyFont="1" applyFill="1" applyBorder="1" applyAlignment="1">
      <alignment horizontal="right"/>
    </xf>
    <xf numFmtId="193" fontId="9" fillId="0" borderId="104" xfId="7" applyNumberFormat="1" applyFont="1" applyFill="1" applyBorder="1" applyAlignment="1" applyProtection="1">
      <alignment horizontal="right"/>
    </xf>
    <xf numFmtId="193" fontId="21" fillId="0" borderId="104" xfId="0" applyNumberFormat="1" applyFont="1" applyBorder="1" applyAlignment="1">
      <alignment horizontal="center"/>
    </xf>
    <xf numFmtId="193" fontId="20" fillId="0" borderId="104" xfId="0" applyNumberFormat="1" applyFont="1" applyBorder="1" applyAlignment="1" applyProtection="1">
      <alignment horizontal="left" indent="1"/>
      <protection locked="0"/>
    </xf>
    <xf numFmtId="193" fontId="9" fillId="36" borderId="104" xfId="7" applyNumberFormat="1" applyFont="1" applyFill="1" applyBorder="1" applyAlignment="1" applyProtection="1"/>
    <xf numFmtId="193" fontId="20" fillId="0" borderId="104" xfId="0" applyNumberFormat="1" applyFont="1" applyBorder="1" applyAlignment="1" applyProtection="1">
      <alignment horizontal="right" vertical="center"/>
      <protection locked="0"/>
    </xf>
    <xf numFmtId="0" fontId="9" fillId="0" borderId="121" xfId="0" applyFont="1" applyBorder="1" applyAlignment="1">
      <alignment vertical="center"/>
    </xf>
    <xf numFmtId="0" fontId="13" fillId="0" borderId="105" xfId="0" applyFont="1" applyBorder="1" applyAlignment="1">
      <alignment wrapText="1"/>
    </xf>
    <xf numFmtId="0" fontId="4" fillId="0" borderId="119" xfId="0" applyFont="1" applyBorder="1"/>
    <xf numFmtId="0" fontId="10" fillId="0" borderId="105" xfId="0" applyFont="1" applyBorder="1" applyAlignment="1">
      <alignment horizontal="center" vertical="center" wrapText="1"/>
    </xf>
    <xf numFmtId="0" fontId="9" fillId="0" borderId="105" xfId="0" applyFont="1" applyBorder="1" applyAlignment="1">
      <alignment wrapText="1"/>
    </xf>
    <xf numFmtId="0" fontId="9" fillId="0" borderId="119" xfId="0" applyFont="1" applyBorder="1"/>
    <xf numFmtId="10" fontId="4" fillId="0" borderId="24" xfId="20961" applyNumberFormat="1" applyFont="1" applyBorder="1" applyAlignment="1"/>
    <xf numFmtId="0" fontId="4" fillId="0" borderId="24" xfId="0" applyFont="1" applyBorder="1"/>
    <xf numFmtId="10" fontId="4" fillId="0" borderId="119" xfId="20961" applyNumberFormat="1" applyFont="1" applyBorder="1" applyAlignment="1"/>
    <xf numFmtId="0" fontId="9" fillId="0" borderId="112" xfId="0" applyFont="1" applyBorder="1" applyAlignment="1">
      <alignment vertical="center"/>
    </xf>
    <xf numFmtId="0" fontId="13" fillId="0" borderId="100" xfId="0" applyFont="1" applyBorder="1" applyAlignment="1">
      <alignment wrapText="1"/>
    </xf>
    <xf numFmtId="10" fontId="4" fillId="0" borderId="113" xfId="20961" applyNumberFormat="1" applyFont="1" applyBorder="1" applyAlignment="1"/>
    <xf numFmtId="0" fontId="4" fillId="0" borderId="27" xfId="0" applyFont="1" applyBorder="1"/>
    <xf numFmtId="0" fontId="25" fillId="0" borderId="121" xfId="0" applyFont="1" applyBorder="1" applyAlignment="1">
      <alignment horizontal="center"/>
    </xf>
    <xf numFmtId="0" fontId="25" fillId="0" borderId="139" xfId="0" applyFont="1" applyBorder="1" applyAlignment="1">
      <alignment wrapText="1"/>
    </xf>
    <xf numFmtId="193" fontId="25" fillId="0" borderId="140" xfId="0" applyNumberFormat="1" applyFont="1" applyBorder="1" applyAlignment="1">
      <alignment vertical="center"/>
    </xf>
    <xf numFmtId="167" fontId="25" fillId="0" borderId="141" xfId="0" applyNumberFormat="1" applyFont="1" applyBorder="1" applyAlignment="1">
      <alignment horizontal="center"/>
    </xf>
    <xf numFmtId="167" fontId="18" fillId="77" borderId="142" xfId="0" applyNumberFormat="1" applyFont="1" applyFill="1" applyBorder="1" applyAlignment="1">
      <alignment horizontal="center"/>
    </xf>
    <xf numFmtId="193" fontId="132" fillId="0" borderId="14" xfId="0" applyNumberFormat="1" applyFont="1" applyBorder="1" applyAlignment="1">
      <alignment vertical="center"/>
    </xf>
    <xf numFmtId="0" fontId="19" fillId="0" borderId="143" xfId="0" applyFont="1" applyBorder="1" applyAlignment="1">
      <alignment horizontal="left" wrapText="1" indent="5"/>
    </xf>
    <xf numFmtId="43" fontId="115" fillId="80" borderId="104" xfId="948" applyFont="1" applyFill="1" applyBorder="1" applyAlignment="1" applyProtection="1">
      <alignment horizontal="right" vertical="center"/>
    </xf>
    <xf numFmtId="43" fontId="119" fillId="0" borderId="104" xfId="7" applyFont="1" applyBorder="1"/>
    <xf numFmtId="43" fontId="122" fillId="0" borderId="104" xfId="7" applyFont="1" applyBorder="1"/>
    <xf numFmtId="43" fontId="119" fillId="0" borderId="104" xfId="7" applyFont="1" applyBorder="1" applyAlignment="1">
      <alignment horizontal="left" indent="1"/>
    </xf>
    <xf numFmtId="43" fontId="119" fillId="0" borderId="104" xfId="7" applyFont="1" applyBorder="1" applyAlignment="1">
      <alignment horizontal="center" vertical="center" wrapText="1"/>
    </xf>
    <xf numFmtId="43" fontId="119" fillId="0" borderId="104" xfId="7" applyFont="1" applyFill="1" applyBorder="1" applyAlignment="1">
      <alignment horizontal="center" vertical="center" wrapText="1"/>
    </xf>
    <xf numFmtId="43" fontId="119" fillId="0" borderId="0" xfId="7" applyFont="1" applyAlignment="1">
      <alignment wrapText="1"/>
    </xf>
    <xf numFmtId="43" fontId="119" fillId="0" borderId="7" xfId="7" applyFont="1" applyBorder="1" applyAlignment="1">
      <alignment horizontal="center" vertical="center" wrapText="1"/>
    </xf>
    <xf numFmtId="43" fontId="119" fillId="0" borderId="99" xfId="7" applyFont="1" applyFill="1" applyBorder="1" applyAlignment="1">
      <alignment horizontal="center" vertical="center" wrapText="1"/>
    </xf>
    <xf numFmtId="43" fontId="119" fillId="83" borderId="104" xfId="7" applyFont="1" applyFill="1" applyBorder="1"/>
    <xf numFmtId="43" fontId="122" fillId="0" borderId="7" xfId="7" applyFont="1" applyBorder="1"/>
    <xf numFmtId="43" fontId="119" fillId="0" borderId="104" xfId="7" applyFont="1" applyBorder="1" applyAlignment="1">
      <alignment horizontal="left" indent="2"/>
    </xf>
    <xf numFmtId="43" fontId="119" fillId="0" borderId="104" xfId="7" applyFont="1" applyFill="1" applyBorder="1" applyAlignment="1">
      <alignment horizontal="left" indent="3"/>
    </xf>
    <xf numFmtId="43" fontId="119" fillId="0" borderId="104" xfId="7" applyFont="1" applyFill="1" applyBorder="1" applyAlignment="1">
      <alignment horizontal="left" indent="1"/>
    </xf>
    <xf numFmtId="43" fontId="119" fillId="84" borderId="104" xfId="7" applyFont="1" applyFill="1" applyBorder="1"/>
    <xf numFmtId="43" fontId="119" fillId="0" borderId="104" xfId="7" applyFont="1" applyFill="1" applyBorder="1" applyAlignment="1">
      <alignment horizontal="left" vertical="top" wrapText="1" indent="2"/>
    </xf>
    <xf numFmtId="43" fontId="119" fillId="0" borderId="104" xfId="7" applyFont="1" applyFill="1" applyBorder="1"/>
    <xf numFmtId="43" fontId="119" fillId="0" borderId="104" xfId="7" applyFont="1" applyFill="1" applyBorder="1" applyAlignment="1">
      <alignment horizontal="left" wrapText="1" indent="3"/>
    </xf>
    <xf numFmtId="43" fontId="119" fillId="0" borderId="104" xfId="7" applyFont="1" applyFill="1" applyBorder="1" applyAlignment="1">
      <alignment horizontal="left" wrapText="1" indent="2"/>
    </xf>
    <xf numFmtId="43" fontId="119" fillId="0" borderId="104" xfId="7" applyFont="1" applyFill="1" applyBorder="1" applyAlignment="1">
      <alignment horizontal="left" wrapText="1" indent="1"/>
    </xf>
    <xf numFmtId="0" fontId="119" fillId="0" borderId="131" xfId="0" applyFont="1" applyBorder="1"/>
    <xf numFmtId="164" fontId="119" fillId="0" borderId="104" xfId="7" applyNumberFormat="1" applyFont="1" applyBorder="1"/>
    <xf numFmtId="164" fontId="122" fillId="0" borderId="104" xfId="7" applyNumberFormat="1" applyFont="1" applyBorder="1"/>
    <xf numFmtId="0" fontId="106" fillId="0" borderId="71" xfId="0" applyFont="1" applyBorder="1" applyAlignment="1">
      <alignment horizontal="left" vertical="center" wrapText="1"/>
    </xf>
    <xf numFmtId="0" fontId="106" fillId="0" borderId="70" xfId="0" applyFont="1" applyBorder="1" applyAlignment="1">
      <alignment horizontal="left" vertical="center" wrapText="1"/>
    </xf>
    <xf numFmtId="0" fontId="9" fillId="0" borderId="30"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32" xfId="0" applyFont="1" applyBorder="1" applyAlignment="1">
      <alignment horizontal="center"/>
    </xf>
    <xf numFmtId="0" fontId="6" fillId="0" borderId="4" xfId="0" applyFont="1" applyBorder="1" applyAlignment="1">
      <alignment horizontal="center" vertical="center"/>
    </xf>
    <xf numFmtId="0" fontId="6" fillId="0" borderId="7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0" xfId="0" applyFont="1" applyBorder="1" applyAlignment="1">
      <alignment horizontal="center"/>
    </xf>
    <xf numFmtId="0" fontId="10" fillId="0" borderId="21" xfId="0" applyFont="1" applyBorder="1" applyAlignment="1">
      <alignment horizontal="center"/>
    </xf>
    <xf numFmtId="0" fontId="13" fillId="0" borderId="104" xfId="0" applyFont="1" applyBorder="1" applyAlignment="1">
      <alignment wrapText="1"/>
    </xf>
    <xf numFmtId="0" fontId="4" fillId="0" borderId="119" xfId="0" applyFont="1" applyBorder="1"/>
    <xf numFmtId="0" fontId="10" fillId="0" borderId="105"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05" xfId="0" applyFont="1" applyBorder="1" applyAlignment="1">
      <alignment horizontal="center"/>
    </xf>
    <xf numFmtId="0" fontId="4" fillId="0" borderId="24" xfId="0" applyFont="1" applyBorder="1" applyAlignment="1">
      <alignment horizontal="center"/>
    </xf>
    <xf numFmtId="0" fontId="6" fillId="36" borderId="123"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0" xfId="0" applyFont="1" applyFill="1" applyBorder="1" applyAlignment="1">
      <alignment horizontal="center" vertical="center" wrapText="1"/>
    </xf>
    <xf numFmtId="0" fontId="6" fillId="36" borderId="103" xfId="0" applyFont="1" applyFill="1" applyBorder="1" applyAlignment="1">
      <alignment horizontal="center" vertical="center" wrapText="1"/>
    </xf>
    <xf numFmtId="0" fontId="103" fillId="3" borderId="72" xfId="13" applyFont="1" applyFill="1" applyBorder="1" applyAlignment="1" applyProtection="1">
      <alignment horizontal="center" vertical="center" wrapText="1"/>
      <protection locked="0"/>
    </xf>
    <xf numFmtId="0" fontId="103" fillId="3" borderId="69"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164" fontId="15" fillId="0" borderId="95" xfId="1" applyNumberFormat="1" applyFont="1" applyFill="1" applyBorder="1" applyAlignment="1" applyProtection="1">
      <alignment horizontal="center" vertical="center" wrapText="1"/>
      <protection locked="0"/>
    </xf>
    <xf numFmtId="164" fontId="15" fillId="0" borderId="96" xfId="1" applyNumberFormat="1" applyFont="1" applyFill="1" applyBorder="1" applyAlignment="1" applyProtection="1">
      <alignment horizontal="center" vertical="center" wrapText="1"/>
      <protection locked="0"/>
    </xf>
    <xf numFmtId="0" fontId="4" fillId="0" borderId="72"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66"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111" xfId="0" applyFont="1" applyBorder="1" applyAlignment="1">
      <alignment horizontal="center" vertical="center" wrapText="1"/>
    </xf>
    <xf numFmtId="0" fontId="14" fillId="0" borderId="58" xfId="0" applyFont="1" applyBorder="1" applyAlignment="1">
      <alignment horizontal="left" vertical="center"/>
    </xf>
    <xf numFmtId="0" fontId="14" fillId="0" borderId="59" xfId="0" applyFont="1" applyBorder="1" applyAlignment="1">
      <alignment horizontal="left" vertical="center"/>
    </xf>
    <xf numFmtId="0" fontId="4" fillId="0" borderId="20" xfId="0" applyFont="1" applyBorder="1" applyAlignment="1">
      <alignment horizontal="center"/>
    </xf>
    <xf numFmtId="0" fontId="4" fillId="0" borderId="21" xfId="0" applyFont="1" applyBorder="1" applyAlignment="1">
      <alignment horizontal="center" vertical="center" wrapText="1"/>
    </xf>
    <xf numFmtId="0" fontId="4" fillId="0" borderId="119" xfId="0" applyFont="1" applyBorder="1" applyAlignment="1">
      <alignment horizontal="center" vertical="center" wrapText="1"/>
    </xf>
    <xf numFmtId="0" fontId="121" fillId="0" borderId="126" xfId="0" applyFont="1" applyBorder="1" applyAlignment="1">
      <alignment horizontal="left" vertical="center" wrapText="1"/>
    </xf>
    <xf numFmtId="0" fontId="121" fillId="0" borderId="127" xfId="0" applyFont="1" applyBorder="1" applyAlignment="1">
      <alignment horizontal="left" vertical="center" wrapText="1"/>
    </xf>
    <xf numFmtId="0" fontId="121" fillId="0" borderId="129" xfId="0" applyFont="1" applyBorder="1" applyAlignment="1">
      <alignment horizontal="left" vertical="center" wrapText="1"/>
    </xf>
    <xf numFmtId="0" fontId="121" fillId="0" borderId="130" xfId="0" applyFont="1" applyBorder="1" applyAlignment="1">
      <alignment horizontal="left" vertical="center" wrapText="1"/>
    </xf>
    <xf numFmtId="0" fontId="121" fillId="0" borderId="132" xfId="0" applyFont="1" applyBorder="1" applyAlignment="1">
      <alignment horizontal="left" vertical="center" wrapText="1"/>
    </xf>
    <xf numFmtId="0" fontId="121" fillId="0" borderId="133" xfId="0" applyFont="1" applyBorder="1" applyAlignment="1">
      <alignment horizontal="left" vertical="center" wrapText="1"/>
    </xf>
    <xf numFmtId="0" fontId="122" fillId="0" borderId="100" xfId="0" applyFont="1" applyBorder="1" applyAlignment="1">
      <alignment horizontal="center" vertical="center" wrapText="1"/>
    </xf>
    <xf numFmtId="0" fontId="122" fillId="0" borderId="118" xfId="0" applyFont="1" applyBorder="1" applyAlignment="1">
      <alignment horizontal="center" vertical="center" wrapText="1"/>
    </xf>
    <xf numFmtId="0" fontId="122" fillId="0" borderId="128" xfId="0" applyFont="1" applyBorder="1" applyAlignment="1">
      <alignment horizontal="center" vertical="center" wrapText="1"/>
    </xf>
    <xf numFmtId="0" fontId="122" fillId="0" borderId="57" xfId="0" applyFont="1" applyBorder="1" applyAlignment="1">
      <alignment horizontal="center" vertical="center" wrapText="1"/>
    </xf>
    <xf numFmtId="0" fontId="122" fillId="0" borderId="131" xfId="0" applyFont="1" applyBorder="1" applyAlignment="1">
      <alignment horizontal="center" vertical="center" wrapText="1"/>
    </xf>
    <xf numFmtId="0" fontId="122" fillId="0" borderId="11" xfId="0" applyFont="1" applyBorder="1" applyAlignment="1">
      <alignment horizontal="center" vertical="center" wrapText="1"/>
    </xf>
    <xf numFmtId="0" fontId="119" fillId="0" borderId="99" xfId="0" applyFont="1" applyBorder="1" applyAlignment="1">
      <alignment horizontal="center" vertical="center" wrapText="1"/>
    </xf>
    <xf numFmtId="0" fontId="119" fillId="0" borderId="7" xfId="0" applyFont="1" applyBorder="1" applyAlignment="1">
      <alignment horizontal="center" vertical="center" wrapText="1"/>
    </xf>
    <xf numFmtId="0" fontId="119" fillId="0" borderId="104" xfId="0" applyFont="1" applyBorder="1" applyAlignment="1">
      <alignment horizontal="center" vertical="center" wrapText="1"/>
    </xf>
    <xf numFmtId="0" fontId="126" fillId="0" borderId="104" xfId="0" applyFont="1" applyBorder="1" applyAlignment="1">
      <alignment horizontal="center" vertical="center"/>
    </xf>
    <xf numFmtId="0" fontId="126" fillId="0" borderId="100" xfId="0" applyFont="1" applyBorder="1" applyAlignment="1">
      <alignment horizontal="center" vertical="center"/>
    </xf>
    <xf numFmtId="0" fontId="126" fillId="0" borderId="128" xfId="0" applyFont="1" applyBorder="1" applyAlignment="1">
      <alignment horizontal="center" vertical="center"/>
    </xf>
    <xf numFmtId="0" fontId="126" fillId="0" borderId="57" xfId="0" applyFont="1" applyBorder="1" applyAlignment="1">
      <alignment horizontal="center" vertical="center"/>
    </xf>
    <xf numFmtId="0" fontId="126" fillId="0" borderId="11" xfId="0" applyFont="1" applyBorder="1" applyAlignment="1">
      <alignment horizontal="center" vertical="center"/>
    </xf>
    <xf numFmtId="0" fontId="122" fillId="0" borderId="104" xfId="0" applyFont="1" applyBorder="1" applyAlignment="1">
      <alignment horizontal="center" vertical="center" wrapText="1"/>
    </xf>
    <xf numFmtId="0" fontId="122" fillId="0" borderId="134" xfId="0" applyFont="1" applyBorder="1" applyAlignment="1">
      <alignment horizontal="center" vertical="center" wrapText="1"/>
    </xf>
    <xf numFmtId="0" fontId="122" fillId="0" borderId="135" xfId="0" applyFont="1" applyBorder="1" applyAlignment="1">
      <alignment horizontal="center" vertical="center" wrapText="1"/>
    </xf>
    <xf numFmtId="0" fontId="119" fillId="0" borderId="105" xfId="0" applyFont="1" applyBorder="1" applyAlignment="1">
      <alignment horizontal="center" vertical="center" wrapText="1"/>
    </xf>
    <xf numFmtId="0" fontId="119" fillId="0" borderId="102" xfId="0" applyFont="1" applyBorder="1" applyAlignment="1">
      <alignment horizontal="center" vertical="center" wrapText="1"/>
    </xf>
    <xf numFmtId="0" fontId="119" fillId="0" borderId="103" xfId="0" applyFont="1" applyBorder="1" applyAlignment="1">
      <alignment horizontal="center" vertical="center" wrapText="1"/>
    </xf>
    <xf numFmtId="0" fontId="122" fillId="0" borderId="136" xfId="0" applyFont="1" applyBorder="1" applyAlignment="1">
      <alignment horizontal="center" vertical="center" wrapText="1"/>
    </xf>
    <xf numFmtId="0" fontId="122" fillId="0" borderId="7" xfId="0" applyFont="1" applyBorder="1" applyAlignment="1">
      <alignment horizontal="center" vertical="center" wrapText="1"/>
    </xf>
    <xf numFmtId="0" fontId="119" fillId="0" borderId="136" xfId="0" applyFont="1" applyBorder="1" applyAlignment="1">
      <alignment horizontal="center" vertical="center" wrapText="1"/>
    </xf>
    <xf numFmtId="0" fontId="119" fillId="0" borderId="134" xfId="0" applyFont="1" applyBorder="1" applyAlignment="1">
      <alignment horizontal="center" vertical="center" wrapText="1"/>
    </xf>
    <xf numFmtId="0" fontId="119" fillId="0" borderId="0" xfId="0" applyFont="1" applyAlignment="1">
      <alignment horizontal="center" vertical="center" wrapText="1"/>
    </xf>
    <xf numFmtId="0" fontId="119" fillId="0" borderId="135" xfId="0" applyFont="1" applyBorder="1" applyAlignment="1">
      <alignment horizontal="center" vertical="center" wrapText="1"/>
    </xf>
    <xf numFmtId="0" fontId="119" fillId="0" borderId="11" xfId="0" applyFont="1" applyBorder="1" applyAlignment="1">
      <alignment horizontal="center" vertical="center" wrapText="1"/>
    </xf>
    <xf numFmtId="0" fontId="121" fillId="0" borderId="100" xfId="0" applyFont="1" applyBorder="1" applyAlignment="1">
      <alignment horizontal="left" vertical="top" wrapText="1"/>
    </xf>
    <xf numFmtId="0" fontId="121" fillId="0" borderId="128" xfId="0" applyFont="1" applyBorder="1" applyAlignment="1">
      <alignment horizontal="left" vertical="top" wrapText="1"/>
    </xf>
    <xf numFmtId="0" fontId="121" fillId="0" borderId="134" xfId="0" applyFont="1" applyBorder="1" applyAlignment="1">
      <alignment horizontal="left" vertical="top" wrapText="1"/>
    </xf>
    <xf numFmtId="0" fontId="121" fillId="0" borderId="135" xfId="0" applyFont="1" applyBorder="1" applyAlignment="1">
      <alignment horizontal="left" vertical="top" wrapText="1"/>
    </xf>
    <xf numFmtId="0" fontId="121" fillId="0" borderId="57" xfId="0" applyFont="1" applyBorder="1" applyAlignment="1">
      <alignment horizontal="left" vertical="top" wrapText="1"/>
    </xf>
    <xf numFmtId="0" fontId="121" fillId="0" borderId="11" xfId="0" applyFont="1" applyBorder="1" applyAlignment="1">
      <alignment horizontal="left" vertical="top" wrapText="1"/>
    </xf>
    <xf numFmtId="0" fontId="119" fillId="0" borderId="100" xfId="0" applyFont="1" applyBorder="1" applyAlignment="1">
      <alignment horizontal="center" vertical="center"/>
    </xf>
    <xf numFmtId="0" fontId="119" fillId="0" borderId="118" xfId="0" applyFont="1" applyBorder="1" applyAlignment="1">
      <alignment horizontal="center" vertical="center"/>
    </xf>
    <xf numFmtId="0" fontId="119" fillId="0" borderId="128" xfId="0" applyFont="1" applyBorder="1" applyAlignment="1">
      <alignment horizontal="center" vertical="center"/>
    </xf>
    <xf numFmtId="0" fontId="119" fillId="0" borderId="100" xfId="0" applyFont="1" applyBorder="1" applyAlignment="1">
      <alignment horizontal="center" vertical="center" wrapText="1"/>
    </xf>
    <xf numFmtId="0" fontId="119" fillId="0" borderId="118" xfId="0" applyFont="1" applyBorder="1" applyAlignment="1">
      <alignment horizontal="center" vertical="center" wrapText="1"/>
    </xf>
    <xf numFmtId="0" fontId="119" fillId="0" borderId="128" xfId="0" applyFont="1" applyBorder="1" applyAlignment="1">
      <alignment horizontal="center" vertical="center" wrapText="1"/>
    </xf>
    <xf numFmtId="0" fontId="119" fillId="0" borderId="100" xfId="0" applyFont="1" applyBorder="1" applyAlignment="1">
      <alignment horizontal="center" vertical="top" wrapText="1"/>
    </xf>
    <xf numFmtId="0" fontId="119" fillId="0" borderId="118" xfId="0" applyFont="1" applyBorder="1" applyAlignment="1">
      <alignment horizontal="center" vertical="top" wrapText="1"/>
    </xf>
    <xf numFmtId="0" fontId="119" fillId="0" borderId="128" xfId="0" applyFont="1" applyBorder="1" applyAlignment="1">
      <alignment horizontal="center" vertical="top" wrapText="1"/>
    </xf>
    <xf numFmtId="0" fontId="119" fillId="0" borderId="102" xfId="0" applyFont="1" applyBorder="1" applyAlignment="1">
      <alignment horizontal="center" vertical="top" wrapText="1"/>
    </xf>
    <xf numFmtId="0" fontId="119" fillId="0" borderId="103" xfId="0" applyFont="1" applyBorder="1" applyAlignment="1">
      <alignment horizontal="center" vertical="top" wrapText="1"/>
    </xf>
    <xf numFmtId="0" fontId="119" fillId="0" borderId="99" xfId="0" applyFont="1" applyBorder="1" applyAlignment="1">
      <alignment horizontal="center" vertical="top" wrapText="1"/>
    </xf>
    <xf numFmtId="0" fontId="119" fillId="0" borderId="7" xfId="0" applyFont="1" applyBorder="1" applyAlignment="1">
      <alignment horizontal="center" vertical="top" wrapText="1"/>
    </xf>
    <xf numFmtId="0" fontId="121" fillId="0" borderId="137" xfId="0" applyFont="1" applyBorder="1" applyAlignment="1">
      <alignment horizontal="left" vertical="top" wrapText="1"/>
    </xf>
    <xf numFmtId="0" fontId="121" fillId="0" borderId="138" xfId="0" applyFont="1" applyBorder="1" applyAlignment="1">
      <alignment horizontal="left" vertical="top" wrapText="1"/>
    </xf>
    <xf numFmtId="0" fontId="108" fillId="0" borderId="104" xfId="0" applyFont="1" applyBorder="1" applyAlignment="1">
      <alignment horizontal="left" vertical="center" wrapText="1"/>
    </xf>
    <xf numFmtId="0" fontId="107" fillId="76" borderId="104" xfId="0" applyFont="1" applyFill="1" applyBorder="1" applyAlignment="1">
      <alignment horizontal="center" vertical="center" wrapText="1"/>
    </xf>
    <xf numFmtId="0" fontId="108" fillId="0" borderId="104" xfId="0" applyFont="1" applyBorder="1" applyAlignment="1">
      <alignment horizontal="left" vertical="top" wrapText="1"/>
    </xf>
    <xf numFmtId="0" fontId="107" fillId="76" borderId="105" xfId="0" applyFont="1" applyFill="1" applyBorder="1" applyAlignment="1">
      <alignment horizontal="center" vertical="center" wrapText="1"/>
    </xf>
    <xf numFmtId="0" fontId="107" fillId="76" borderId="103" xfId="0" applyFont="1" applyFill="1" applyBorder="1" applyAlignment="1">
      <alignment horizontal="center" vertical="center" wrapText="1"/>
    </xf>
    <xf numFmtId="0" fontId="108" fillId="0" borderId="105" xfId="0" applyFont="1" applyBorder="1" applyAlignment="1">
      <alignment horizontal="left" vertical="center" wrapText="1"/>
    </xf>
    <xf numFmtId="0" fontId="108" fillId="0" borderId="103" xfId="0" applyFont="1" applyBorder="1" applyAlignment="1">
      <alignment horizontal="left" vertical="center" wrapText="1"/>
    </xf>
    <xf numFmtId="0" fontId="108" fillId="81" borderId="105" xfId="0" applyFont="1" applyFill="1" applyBorder="1" applyAlignment="1">
      <alignment horizontal="left" vertical="center" wrapText="1"/>
    </xf>
    <xf numFmtId="0" fontId="108" fillId="81" borderId="103" xfId="0" applyFont="1" applyFill="1" applyBorder="1" applyAlignment="1">
      <alignment horizontal="left" vertical="center" wrapText="1"/>
    </xf>
    <xf numFmtId="0" fontId="108" fillId="0" borderId="105" xfId="0" applyFont="1" applyBorder="1" applyAlignment="1">
      <alignment horizontal="left" vertical="top" wrapText="1"/>
    </xf>
    <xf numFmtId="0" fontId="108" fillId="81" borderId="105" xfId="0" applyFont="1" applyFill="1" applyBorder="1" applyAlignment="1">
      <alignment horizontal="left" vertical="top" wrapText="1"/>
    </xf>
    <xf numFmtId="0" fontId="108" fillId="81" borderId="103" xfId="0" applyFont="1" applyFill="1" applyBorder="1" applyAlignment="1">
      <alignment horizontal="left" vertical="top" wrapText="1"/>
    </xf>
    <xf numFmtId="0" fontId="108" fillId="0" borderId="105" xfId="13" applyFont="1" applyBorder="1" applyAlignment="1" applyProtection="1">
      <alignment horizontal="left" vertical="top" wrapText="1"/>
      <protection locked="0"/>
    </xf>
    <xf numFmtId="0" fontId="108" fillId="0" borderId="103" xfId="13" applyFont="1" applyBorder="1" applyAlignment="1" applyProtection="1">
      <alignment horizontal="left" vertical="top" wrapText="1"/>
      <protection locked="0"/>
    </xf>
    <xf numFmtId="0" fontId="108" fillId="0" borderId="99" xfId="12672" applyFont="1" applyBorder="1" applyAlignment="1">
      <alignment horizontal="left" vertical="center" wrapText="1"/>
    </xf>
    <xf numFmtId="0" fontId="108" fillId="0" borderId="136" xfId="12672" applyFont="1" applyBorder="1" applyAlignment="1">
      <alignment horizontal="left" vertical="center" wrapText="1"/>
    </xf>
    <xf numFmtId="0" fontId="108" fillId="0" borderId="7" xfId="12672" applyFont="1" applyBorder="1" applyAlignment="1">
      <alignment horizontal="left" vertical="center" wrapText="1"/>
    </xf>
    <xf numFmtId="0" fontId="107" fillId="0" borderId="104" xfId="0" applyFont="1" applyBorder="1" applyAlignment="1">
      <alignment horizontal="center" vertical="center"/>
    </xf>
    <xf numFmtId="0" fontId="108" fillId="3" borderId="105" xfId="13" applyFont="1" applyFill="1" applyBorder="1" applyAlignment="1" applyProtection="1">
      <alignment horizontal="left" vertical="top" wrapText="1"/>
      <protection locked="0"/>
    </xf>
    <xf numFmtId="0" fontId="108" fillId="3" borderId="103" xfId="13" applyFont="1" applyFill="1" applyBorder="1" applyAlignment="1" applyProtection="1">
      <alignment horizontal="left" vertical="top" wrapText="1"/>
      <protection locked="0"/>
    </xf>
    <xf numFmtId="0" fontId="107" fillId="0" borderId="90" xfId="0" applyFont="1" applyBorder="1" applyAlignment="1">
      <alignment horizontal="center" vertical="center"/>
    </xf>
    <xf numFmtId="0" fontId="107" fillId="76" borderId="87" xfId="0" applyFont="1" applyFill="1" applyBorder="1" applyAlignment="1">
      <alignment horizontal="center" vertical="center" wrapText="1"/>
    </xf>
    <xf numFmtId="0" fontId="107" fillId="76" borderId="0" xfId="0" applyFont="1" applyFill="1" applyAlignment="1">
      <alignment horizontal="center" vertical="center" wrapText="1"/>
    </xf>
    <xf numFmtId="0" fontId="107" fillId="76" borderId="88" xfId="0" applyFont="1" applyFill="1" applyBorder="1" applyAlignment="1">
      <alignment horizontal="center" vertical="center" wrapText="1"/>
    </xf>
    <xf numFmtId="0" fontId="108" fillId="78" borderId="105" xfId="0" applyFont="1" applyFill="1" applyBorder="1" applyAlignment="1">
      <alignment vertical="center" wrapText="1"/>
    </xf>
    <xf numFmtId="0" fontId="108" fillId="78" borderId="103" xfId="0" applyFont="1" applyFill="1" applyBorder="1" applyAlignment="1">
      <alignment vertical="center" wrapText="1"/>
    </xf>
    <xf numFmtId="0" fontId="108" fillId="0" borderId="105" xfId="0" applyFont="1" applyBorder="1" applyAlignment="1">
      <alignment vertical="center" wrapText="1"/>
    </xf>
    <xf numFmtId="0" fontId="108" fillId="0" borderId="103" xfId="0" applyFont="1" applyBorder="1" applyAlignment="1">
      <alignment vertical="center" wrapText="1"/>
    </xf>
    <xf numFmtId="0" fontId="107" fillId="76" borderId="92" xfId="0" applyFont="1" applyFill="1" applyBorder="1" applyAlignment="1">
      <alignment horizontal="center" vertical="center"/>
    </xf>
    <xf numFmtId="0" fontId="107" fillId="76" borderId="93" xfId="0" applyFont="1" applyFill="1" applyBorder="1" applyAlignment="1">
      <alignment horizontal="center" vertical="center"/>
    </xf>
    <xf numFmtId="0" fontId="107" fillId="76" borderId="94" xfId="0" applyFont="1" applyFill="1" applyBorder="1" applyAlignment="1">
      <alignment horizontal="center" vertical="center"/>
    </xf>
    <xf numFmtId="0" fontId="108" fillId="3" borderId="105" xfId="0" applyFont="1" applyFill="1" applyBorder="1" applyAlignment="1">
      <alignment horizontal="left" vertical="center" wrapText="1"/>
    </xf>
    <xf numFmtId="0" fontId="108" fillId="3" borderId="103" xfId="0" applyFont="1" applyFill="1" applyBorder="1" applyAlignment="1">
      <alignment horizontal="left" vertical="center" wrapText="1"/>
    </xf>
    <xf numFmtId="0" fontId="108" fillId="0" borderId="82" xfId="0" applyFont="1" applyBorder="1" applyAlignment="1">
      <alignment horizontal="left" vertical="center" wrapText="1"/>
    </xf>
    <xf numFmtId="0" fontId="108" fillId="0" borderId="83" xfId="0" applyFont="1" applyBorder="1" applyAlignment="1">
      <alignment horizontal="left" vertical="center" wrapText="1"/>
    </xf>
    <xf numFmtId="0" fontId="107" fillId="76" borderId="78" xfId="0" applyFont="1" applyFill="1" applyBorder="1" applyAlignment="1">
      <alignment horizontal="center" vertical="center" wrapText="1"/>
    </xf>
    <xf numFmtId="0" fontId="107" fillId="76" borderId="79" xfId="0" applyFont="1" applyFill="1" applyBorder="1" applyAlignment="1">
      <alignment horizontal="center" vertical="center" wrapText="1"/>
    </xf>
    <xf numFmtId="0" fontId="107" fillId="76" borderId="80" xfId="0" applyFont="1" applyFill="1" applyBorder="1" applyAlignment="1">
      <alignment horizontal="center" vertical="center" wrapText="1"/>
    </xf>
    <xf numFmtId="0" fontId="108" fillId="0" borderId="57" xfId="0" applyFont="1" applyBorder="1" applyAlignment="1">
      <alignment horizontal="left" vertical="center" wrapText="1"/>
    </xf>
    <xf numFmtId="0" fontId="108" fillId="0" borderId="11" xfId="0" applyFont="1" applyBorder="1" applyAlignment="1">
      <alignment horizontal="left" vertical="center" wrapText="1"/>
    </xf>
    <xf numFmtId="0" fontId="108" fillId="3" borderId="105" xfId="0" applyFont="1" applyFill="1" applyBorder="1" applyAlignment="1">
      <alignment vertical="center" wrapText="1"/>
    </xf>
    <xf numFmtId="0" fontId="108" fillId="3" borderId="103" xfId="0" applyFont="1" applyFill="1" applyBorder="1" applyAlignment="1">
      <alignment vertical="center" wrapText="1"/>
    </xf>
    <xf numFmtId="0" fontId="108" fillId="0" borderId="82" xfId="0" applyFont="1" applyBorder="1" applyAlignment="1">
      <alignment vertical="center" wrapText="1"/>
    </xf>
    <xf numFmtId="0" fontId="108" fillId="0" borderId="83" xfId="0" applyFont="1" applyBorder="1" applyAlignment="1">
      <alignment vertical="center" wrapText="1"/>
    </xf>
    <xf numFmtId="0" fontId="108" fillId="3" borderId="82" xfId="0" applyFont="1" applyFill="1" applyBorder="1" applyAlignment="1">
      <alignment horizontal="left" vertical="center" wrapText="1"/>
    </xf>
    <xf numFmtId="0" fontId="108" fillId="3" borderId="83" xfId="0" applyFont="1" applyFill="1" applyBorder="1" applyAlignment="1">
      <alignment horizontal="left" vertical="center" wrapText="1"/>
    </xf>
    <xf numFmtId="0" fontId="108" fillId="0" borderId="85" xfId="0" applyFont="1" applyBorder="1" applyAlignment="1">
      <alignment horizontal="left" vertical="center" wrapText="1"/>
    </xf>
    <xf numFmtId="0" fontId="108" fillId="0" borderId="86" xfId="0" applyFont="1" applyBorder="1" applyAlignment="1">
      <alignment horizontal="left" vertical="center" wrapText="1"/>
    </xf>
    <xf numFmtId="0" fontId="108" fillId="0" borderId="57" xfId="0" applyFont="1" applyBorder="1" applyAlignment="1">
      <alignment vertical="center" wrapText="1"/>
    </xf>
    <xf numFmtId="0" fontId="108" fillId="0" borderId="11" xfId="0" applyFont="1" applyBorder="1" applyAlignment="1">
      <alignment vertical="center" wrapText="1"/>
    </xf>
    <xf numFmtId="0" fontId="108" fillId="0" borderId="105" xfId="0" applyFont="1" applyBorder="1" applyAlignment="1">
      <alignment horizontal="left"/>
    </xf>
    <xf numFmtId="0" fontId="108" fillId="0" borderId="103" xfId="0" applyFont="1" applyBorder="1" applyAlignment="1">
      <alignment horizontal="left"/>
    </xf>
    <xf numFmtId="0" fontId="107" fillId="0" borderId="75" xfId="0" applyFont="1" applyBorder="1" applyAlignment="1">
      <alignment horizontal="center" vertical="center"/>
    </xf>
    <xf numFmtId="0" fontId="107" fillId="0" borderId="76" xfId="0" applyFont="1" applyBorder="1" applyAlignment="1">
      <alignment horizontal="center" vertical="center"/>
    </xf>
    <xf numFmtId="0" fontId="107" fillId="0" borderId="77" xfId="0" applyFont="1" applyBorder="1" applyAlignment="1">
      <alignment horizontal="center" vertical="center"/>
    </xf>
    <xf numFmtId="43" fontId="119" fillId="0" borderId="0" xfId="0" applyNumberFormat="1" applyFont="1"/>
  </cellXfs>
  <cellStyles count="21414">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3" xfId="10166" xr:uid="{00000000-0005-0000-0000-00006A280000}"/>
    <cellStyle name="Normal 13 10" xfId="10167" xr:uid="{00000000-0005-0000-0000-00006B280000}"/>
    <cellStyle name="Normal 13 11" xfId="10168" xr:uid="{00000000-0005-0000-0000-00006C280000}"/>
    <cellStyle name="Normal 13 11 2" xfId="10169" xr:uid="{00000000-0005-0000-0000-00006D280000}"/>
    <cellStyle name="Normal 13 11 2 2" xfId="10170" xr:uid="{00000000-0005-0000-0000-00006E280000}"/>
    <cellStyle name="Normal 13 11 2 2 2" xfId="10171" xr:uid="{00000000-0005-0000-0000-00006F280000}"/>
    <cellStyle name="Normal 13 11 2 2 3" xfId="10172" xr:uid="{00000000-0005-0000-0000-000070280000}"/>
    <cellStyle name="Normal 13 11 2 2 4" xfId="10173" xr:uid="{00000000-0005-0000-0000-000071280000}"/>
    <cellStyle name="Normal 13 11 2 3" xfId="10174" xr:uid="{00000000-0005-0000-0000-000072280000}"/>
    <cellStyle name="Normal 13 11 2 4" xfId="10175" xr:uid="{00000000-0005-0000-0000-000073280000}"/>
    <cellStyle name="Normal 13 11 2 5" xfId="10176" xr:uid="{00000000-0005-0000-0000-000074280000}"/>
    <cellStyle name="Normal 13 11 3" xfId="10177" xr:uid="{00000000-0005-0000-0000-000075280000}"/>
    <cellStyle name="Normal 13 11 3 2" xfId="10178" xr:uid="{00000000-0005-0000-0000-000076280000}"/>
    <cellStyle name="Normal 13 11 3 3" xfId="10179" xr:uid="{00000000-0005-0000-0000-000077280000}"/>
    <cellStyle name="Normal 13 11 3 4" xfId="10180" xr:uid="{00000000-0005-0000-0000-000078280000}"/>
    <cellStyle name="Normal 13 11 4" xfId="10181" xr:uid="{00000000-0005-0000-0000-000079280000}"/>
    <cellStyle name="Normal 13 11 5" xfId="10182" xr:uid="{00000000-0005-0000-0000-00007A280000}"/>
    <cellStyle name="Normal 13 11 6" xfId="10183" xr:uid="{00000000-0005-0000-0000-00007B280000}"/>
    <cellStyle name="Normal 13 12" xfId="10184" xr:uid="{00000000-0005-0000-0000-00007C280000}"/>
    <cellStyle name="Normal 13 12 2" xfId="10185" xr:uid="{00000000-0005-0000-0000-00007D280000}"/>
    <cellStyle name="Normal 13 12 2 2" xfId="10186" xr:uid="{00000000-0005-0000-0000-00007E280000}"/>
    <cellStyle name="Normal 13 12 2 2 2" xfId="10187" xr:uid="{00000000-0005-0000-0000-00007F280000}"/>
    <cellStyle name="Normal 13 12 2 2 3" xfId="10188" xr:uid="{00000000-0005-0000-0000-000080280000}"/>
    <cellStyle name="Normal 13 12 2 2 4" xfId="10189" xr:uid="{00000000-0005-0000-0000-000081280000}"/>
    <cellStyle name="Normal 13 12 2 3" xfId="10190" xr:uid="{00000000-0005-0000-0000-000082280000}"/>
    <cellStyle name="Normal 13 12 2 4" xfId="10191" xr:uid="{00000000-0005-0000-0000-000083280000}"/>
    <cellStyle name="Normal 13 12 2 5" xfId="10192" xr:uid="{00000000-0005-0000-0000-000084280000}"/>
    <cellStyle name="Normal 13 12 3" xfId="10193" xr:uid="{00000000-0005-0000-0000-000085280000}"/>
    <cellStyle name="Normal 13 12 3 2" xfId="10194" xr:uid="{00000000-0005-0000-0000-000086280000}"/>
    <cellStyle name="Normal 13 12 3 3" xfId="10195" xr:uid="{00000000-0005-0000-0000-000087280000}"/>
    <cellStyle name="Normal 13 12 3 4" xfId="10196" xr:uid="{00000000-0005-0000-0000-000088280000}"/>
    <cellStyle name="Normal 13 12 4" xfId="10197" xr:uid="{00000000-0005-0000-0000-000089280000}"/>
    <cellStyle name="Normal 13 12 5" xfId="10198" xr:uid="{00000000-0005-0000-0000-00008A280000}"/>
    <cellStyle name="Normal 13 12 6" xfId="10199" xr:uid="{00000000-0005-0000-0000-00008B280000}"/>
    <cellStyle name="Normal 13 13" xfId="10200" xr:uid="{00000000-0005-0000-0000-00008C280000}"/>
    <cellStyle name="Normal 13 13 2" xfId="10201" xr:uid="{00000000-0005-0000-0000-00008D280000}"/>
    <cellStyle name="Normal 13 13 3" xfId="10202" xr:uid="{00000000-0005-0000-0000-00008E280000}"/>
    <cellStyle name="Normal 13 13 4" xfId="10203" xr:uid="{00000000-0005-0000-0000-00008F280000}"/>
    <cellStyle name="Normal 13 2" xfId="10204" xr:uid="{00000000-0005-0000-0000-000090280000}"/>
    <cellStyle name="Normal 13 2 2" xfId="10205" xr:uid="{00000000-0005-0000-0000-000091280000}"/>
    <cellStyle name="Normal 13 2 3" xfId="10206" xr:uid="{00000000-0005-0000-0000-000092280000}"/>
    <cellStyle name="Normal 13 2 3 2" xfId="10207" xr:uid="{00000000-0005-0000-0000-000093280000}"/>
    <cellStyle name="Normal 13 2 3 2 2" xfId="10208" xr:uid="{00000000-0005-0000-0000-000094280000}"/>
    <cellStyle name="Normal 13 2 3 2 2 2" xfId="10209" xr:uid="{00000000-0005-0000-0000-000095280000}"/>
    <cellStyle name="Normal 13 2 3 2 2 3" xfId="10210" xr:uid="{00000000-0005-0000-0000-000096280000}"/>
    <cellStyle name="Normal 13 2 3 2 2 4" xfId="10211" xr:uid="{00000000-0005-0000-0000-000097280000}"/>
    <cellStyle name="Normal 13 2 3 2 3" xfId="10212" xr:uid="{00000000-0005-0000-0000-000098280000}"/>
    <cellStyle name="Normal 13 2 3 2 4" xfId="10213" xr:uid="{00000000-0005-0000-0000-000099280000}"/>
    <cellStyle name="Normal 13 2 3 2 5" xfId="10214" xr:uid="{00000000-0005-0000-0000-00009A280000}"/>
    <cellStyle name="Normal 13 2 3 3" xfId="10215" xr:uid="{00000000-0005-0000-0000-00009B280000}"/>
    <cellStyle name="Normal 13 2 3 3 2" xfId="10216" xr:uid="{00000000-0005-0000-0000-00009C280000}"/>
    <cellStyle name="Normal 13 2 3 3 3" xfId="10217" xr:uid="{00000000-0005-0000-0000-00009D280000}"/>
    <cellStyle name="Normal 13 2 3 3 4" xfId="10218" xr:uid="{00000000-0005-0000-0000-00009E280000}"/>
    <cellStyle name="Normal 13 2 3 4" xfId="10219" xr:uid="{00000000-0005-0000-0000-00009F280000}"/>
    <cellStyle name="Normal 13 2 3 5" xfId="10220" xr:uid="{00000000-0005-0000-0000-0000A0280000}"/>
    <cellStyle name="Normal 13 2 3 6" xfId="10221" xr:uid="{00000000-0005-0000-0000-0000A1280000}"/>
    <cellStyle name="Normal 13 3" xfId="10222" xr:uid="{00000000-0005-0000-0000-0000A2280000}"/>
    <cellStyle name="Normal 13 3 2" xfId="10223" xr:uid="{00000000-0005-0000-0000-0000A3280000}"/>
    <cellStyle name="Normal 13 3 2 2" xfId="10224" xr:uid="{00000000-0005-0000-0000-0000A4280000}"/>
    <cellStyle name="Normal 13 4" xfId="10225" xr:uid="{00000000-0005-0000-0000-0000A5280000}"/>
    <cellStyle name="Normal 13 4 2" xfId="10226" xr:uid="{00000000-0005-0000-0000-0000A6280000}"/>
    <cellStyle name="Normal 13 5" xfId="10227" xr:uid="{00000000-0005-0000-0000-0000A7280000}"/>
    <cellStyle name="Normal 13 5 2" xfId="10228" xr:uid="{00000000-0005-0000-0000-0000A8280000}"/>
    <cellStyle name="Normal 13 6" xfId="10229" xr:uid="{00000000-0005-0000-0000-0000A9280000}"/>
    <cellStyle name="Normal 13 6 2" xfId="10230" xr:uid="{00000000-0005-0000-0000-0000AA280000}"/>
    <cellStyle name="Normal 13 7" xfId="10231" xr:uid="{00000000-0005-0000-0000-0000AB280000}"/>
    <cellStyle name="Normal 13 7 2" xfId="10232" xr:uid="{00000000-0005-0000-0000-0000AC280000}"/>
    <cellStyle name="Normal 13 8" xfId="10233" xr:uid="{00000000-0005-0000-0000-0000AD280000}"/>
    <cellStyle name="Normal 13 9" xfId="10234" xr:uid="{00000000-0005-0000-0000-0000AE280000}"/>
    <cellStyle name="Normal 14" xfId="10235" xr:uid="{00000000-0005-0000-0000-0000AF280000}"/>
    <cellStyle name="Normal 14 2" xfId="10236" xr:uid="{00000000-0005-0000-0000-0000B0280000}"/>
    <cellStyle name="Normal 14 2 2" xfId="10237" xr:uid="{00000000-0005-0000-0000-0000B1280000}"/>
    <cellStyle name="Normal 14 2 3" xfId="10238" xr:uid="{00000000-0005-0000-0000-0000B2280000}"/>
    <cellStyle name="Normal 14 2 3 2" xfId="10239" xr:uid="{00000000-0005-0000-0000-0000B3280000}"/>
    <cellStyle name="Normal 14 2 3 2 2" xfId="10240" xr:uid="{00000000-0005-0000-0000-0000B4280000}"/>
    <cellStyle name="Normal 14 2 3 2 2 2" xfId="10241" xr:uid="{00000000-0005-0000-0000-0000B5280000}"/>
    <cellStyle name="Normal 14 2 3 2 2 3" xfId="10242" xr:uid="{00000000-0005-0000-0000-0000B6280000}"/>
    <cellStyle name="Normal 14 2 3 2 2 4" xfId="10243" xr:uid="{00000000-0005-0000-0000-0000B7280000}"/>
    <cellStyle name="Normal 14 2 3 2 3" xfId="10244" xr:uid="{00000000-0005-0000-0000-0000B8280000}"/>
    <cellStyle name="Normal 14 2 3 2 4" xfId="10245" xr:uid="{00000000-0005-0000-0000-0000B9280000}"/>
    <cellStyle name="Normal 14 2 3 2 5" xfId="10246" xr:uid="{00000000-0005-0000-0000-0000BA280000}"/>
    <cellStyle name="Normal 14 2 3 3" xfId="10247" xr:uid="{00000000-0005-0000-0000-0000BB280000}"/>
    <cellStyle name="Normal 14 2 3 4" xfId="10248" xr:uid="{00000000-0005-0000-0000-0000BC280000}"/>
    <cellStyle name="Normal 14 2 3 4 2" xfId="10249" xr:uid="{00000000-0005-0000-0000-0000BD280000}"/>
    <cellStyle name="Normal 14 2 3 4 3" xfId="10250" xr:uid="{00000000-0005-0000-0000-0000BE280000}"/>
    <cellStyle name="Normal 14 2 3 4 4" xfId="10251" xr:uid="{00000000-0005-0000-0000-0000BF280000}"/>
    <cellStyle name="Normal 14 2 3 5" xfId="10252" xr:uid="{00000000-0005-0000-0000-0000C0280000}"/>
    <cellStyle name="Normal 14 2 3 6" xfId="10253" xr:uid="{00000000-0005-0000-0000-0000C1280000}"/>
    <cellStyle name="Normal 14 2 3 7" xfId="10254" xr:uid="{00000000-0005-0000-0000-0000C2280000}"/>
    <cellStyle name="Normal 14 2 4" xfId="10255" xr:uid="{00000000-0005-0000-0000-0000C3280000}"/>
    <cellStyle name="Normal 14 2 4 2" xfId="10256" xr:uid="{00000000-0005-0000-0000-0000C4280000}"/>
    <cellStyle name="Normal 14 2 4 3" xfId="10257" xr:uid="{00000000-0005-0000-0000-0000C5280000}"/>
    <cellStyle name="Normal 14 2 4 4" xfId="10258" xr:uid="{00000000-0005-0000-0000-0000C6280000}"/>
    <cellStyle name="Normal 14 3" xfId="10259" xr:uid="{00000000-0005-0000-0000-0000C7280000}"/>
    <cellStyle name="Normal 14 3 2" xfId="10260" xr:uid="{00000000-0005-0000-0000-0000C8280000}"/>
    <cellStyle name="Normal 14 3 2 2" xfId="10261" xr:uid="{00000000-0005-0000-0000-0000C9280000}"/>
    <cellStyle name="Normal 14 3 2 2 2" xfId="10262" xr:uid="{00000000-0005-0000-0000-0000CA280000}"/>
    <cellStyle name="Normal 14 3 2 2 2 2" xfId="10263" xr:uid="{00000000-0005-0000-0000-0000CB280000}"/>
    <cellStyle name="Normal 14 3 2 2 2 3" xfId="10264" xr:uid="{00000000-0005-0000-0000-0000CC280000}"/>
    <cellStyle name="Normal 14 3 2 2 2 4" xfId="10265" xr:uid="{00000000-0005-0000-0000-0000CD280000}"/>
    <cellStyle name="Normal 14 3 2 2 3" xfId="10266" xr:uid="{00000000-0005-0000-0000-0000CE280000}"/>
    <cellStyle name="Normal 14 3 2 2 4" xfId="10267" xr:uid="{00000000-0005-0000-0000-0000CF280000}"/>
    <cellStyle name="Normal 14 3 2 2 5" xfId="10268" xr:uid="{00000000-0005-0000-0000-0000D0280000}"/>
    <cellStyle name="Normal 14 3 2 3" xfId="10269" xr:uid="{00000000-0005-0000-0000-0000D1280000}"/>
    <cellStyle name="Normal 14 3 2 4" xfId="10270" xr:uid="{00000000-0005-0000-0000-0000D2280000}"/>
    <cellStyle name="Normal 14 3 2 4 2" xfId="10271" xr:uid="{00000000-0005-0000-0000-0000D3280000}"/>
    <cellStyle name="Normal 14 3 2 4 3" xfId="10272" xr:uid="{00000000-0005-0000-0000-0000D4280000}"/>
    <cellStyle name="Normal 14 3 2 4 4" xfId="10273" xr:uid="{00000000-0005-0000-0000-0000D5280000}"/>
    <cellStyle name="Normal 14 3 2 5" xfId="10274" xr:uid="{00000000-0005-0000-0000-0000D6280000}"/>
    <cellStyle name="Normal 14 3 2 6" xfId="10275" xr:uid="{00000000-0005-0000-0000-0000D7280000}"/>
    <cellStyle name="Normal 14 3 2 7" xfId="10276" xr:uid="{00000000-0005-0000-0000-0000D8280000}"/>
    <cellStyle name="Normal 14 4" xfId="10277" xr:uid="{00000000-0005-0000-0000-0000D9280000}"/>
    <cellStyle name="Normal 14 4 2" xfId="10278" xr:uid="{00000000-0005-0000-0000-0000DA280000}"/>
    <cellStyle name="Normal 14 4 2 2" xfId="10279" xr:uid="{00000000-0005-0000-0000-0000DB280000}"/>
    <cellStyle name="Normal 14 4 2 2 2" xfId="10280" xr:uid="{00000000-0005-0000-0000-0000DC280000}"/>
    <cellStyle name="Normal 14 4 2 2 3" xfId="10281" xr:uid="{00000000-0005-0000-0000-0000DD280000}"/>
    <cellStyle name="Normal 14 4 2 2 4" xfId="10282" xr:uid="{00000000-0005-0000-0000-0000DE280000}"/>
    <cellStyle name="Normal 14 4 2 3" xfId="10283" xr:uid="{00000000-0005-0000-0000-0000DF280000}"/>
    <cellStyle name="Normal 14 4 2 4" xfId="10284" xr:uid="{00000000-0005-0000-0000-0000E0280000}"/>
    <cellStyle name="Normal 14 4 2 5" xfId="10285" xr:uid="{00000000-0005-0000-0000-0000E1280000}"/>
    <cellStyle name="Normal 14 4 3" xfId="10286" xr:uid="{00000000-0005-0000-0000-0000E2280000}"/>
    <cellStyle name="Normal 14 4 4" xfId="10287" xr:uid="{00000000-0005-0000-0000-0000E3280000}"/>
    <cellStyle name="Normal 14 4 4 2" xfId="10288" xr:uid="{00000000-0005-0000-0000-0000E4280000}"/>
    <cellStyle name="Normal 14 4 4 3" xfId="10289" xr:uid="{00000000-0005-0000-0000-0000E5280000}"/>
    <cellStyle name="Normal 14 4 4 4" xfId="10290" xr:uid="{00000000-0005-0000-0000-0000E6280000}"/>
    <cellStyle name="Normal 14 4 5" xfId="10291" xr:uid="{00000000-0005-0000-0000-0000E7280000}"/>
    <cellStyle name="Normal 14 4 6" xfId="10292" xr:uid="{00000000-0005-0000-0000-0000E8280000}"/>
    <cellStyle name="Normal 14 4 7" xfId="10293" xr:uid="{00000000-0005-0000-0000-0000E9280000}"/>
    <cellStyle name="Normal 14 5" xfId="10294" xr:uid="{00000000-0005-0000-0000-0000EA280000}"/>
    <cellStyle name="Normal 14 5 2" xfId="10295" xr:uid="{00000000-0005-0000-0000-0000EB280000}"/>
    <cellStyle name="Normal 14 5 2 2" xfId="10296" xr:uid="{00000000-0005-0000-0000-0000EC280000}"/>
    <cellStyle name="Normal 14 5 2 2 2" xfId="10297" xr:uid="{00000000-0005-0000-0000-0000ED280000}"/>
    <cellStyle name="Normal 14 5 2 2 3" xfId="10298" xr:uid="{00000000-0005-0000-0000-0000EE280000}"/>
    <cellStyle name="Normal 14 5 2 2 4" xfId="10299" xr:uid="{00000000-0005-0000-0000-0000EF280000}"/>
    <cellStyle name="Normal 14 5 2 3" xfId="10300" xr:uid="{00000000-0005-0000-0000-0000F0280000}"/>
    <cellStyle name="Normal 14 5 2 4" xfId="10301" xr:uid="{00000000-0005-0000-0000-0000F1280000}"/>
    <cellStyle name="Normal 14 5 2 5" xfId="10302" xr:uid="{00000000-0005-0000-0000-0000F2280000}"/>
    <cellStyle name="Normal 14 5 3" xfId="10303" xr:uid="{00000000-0005-0000-0000-0000F3280000}"/>
    <cellStyle name="Normal 14 5 3 2" xfId="10304" xr:uid="{00000000-0005-0000-0000-0000F4280000}"/>
    <cellStyle name="Normal 14 5 3 3" xfId="10305" xr:uid="{00000000-0005-0000-0000-0000F5280000}"/>
    <cellStyle name="Normal 14 5 3 4" xfId="10306" xr:uid="{00000000-0005-0000-0000-0000F6280000}"/>
    <cellStyle name="Normal 14 5 4" xfId="10307" xr:uid="{00000000-0005-0000-0000-0000F7280000}"/>
    <cellStyle name="Normal 14 5 5" xfId="10308" xr:uid="{00000000-0005-0000-0000-0000F8280000}"/>
    <cellStyle name="Normal 14 5 6" xfId="10309" xr:uid="{00000000-0005-0000-0000-0000F9280000}"/>
    <cellStyle name="Normal 14 6" xfId="10310" xr:uid="{00000000-0005-0000-0000-0000FA280000}"/>
    <cellStyle name="Normal 14 6 2" xfId="10311" xr:uid="{00000000-0005-0000-0000-0000FB280000}"/>
    <cellStyle name="Normal 14 6 3" xfId="10312" xr:uid="{00000000-0005-0000-0000-0000FC280000}"/>
    <cellStyle name="Normal 14 6 4" xfId="10313" xr:uid="{00000000-0005-0000-0000-0000FD280000}"/>
    <cellStyle name="Normal 15" xfId="10314" xr:uid="{00000000-0005-0000-0000-0000FE280000}"/>
    <cellStyle name="Normal 15 10" xfId="10315" xr:uid="{00000000-0005-0000-0000-0000FF280000}"/>
    <cellStyle name="Normal 15 11" xfId="10316" xr:uid="{00000000-0005-0000-0000-000000290000}"/>
    <cellStyle name="Normal 15 11 2" xfId="10317" xr:uid="{00000000-0005-0000-0000-000001290000}"/>
    <cellStyle name="Normal 15 11 2 2" xfId="10318" xr:uid="{00000000-0005-0000-0000-000002290000}"/>
    <cellStyle name="Normal 15 11 2 2 2" xfId="10319" xr:uid="{00000000-0005-0000-0000-000003290000}"/>
    <cellStyle name="Normal 15 11 2 2 3" xfId="10320" xr:uid="{00000000-0005-0000-0000-000004290000}"/>
    <cellStyle name="Normal 15 11 2 2 4" xfId="10321" xr:uid="{00000000-0005-0000-0000-000005290000}"/>
    <cellStyle name="Normal 15 11 2 3" xfId="10322" xr:uid="{00000000-0005-0000-0000-000006290000}"/>
    <cellStyle name="Normal 15 11 2 4" xfId="10323" xr:uid="{00000000-0005-0000-0000-000007290000}"/>
    <cellStyle name="Normal 15 11 2 5" xfId="10324" xr:uid="{00000000-0005-0000-0000-000008290000}"/>
    <cellStyle name="Normal 15 11 3" xfId="10325" xr:uid="{00000000-0005-0000-0000-000009290000}"/>
    <cellStyle name="Normal 15 11 3 2" xfId="10326" xr:uid="{00000000-0005-0000-0000-00000A290000}"/>
    <cellStyle name="Normal 15 11 3 3" xfId="10327" xr:uid="{00000000-0005-0000-0000-00000B290000}"/>
    <cellStyle name="Normal 15 11 3 4" xfId="10328" xr:uid="{00000000-0005-0000-0000-00000C290000}"/>
    <cellStyle name="Normal 15 11 4" xfId="10329" xr:uid="{00000000-0005-0000-0000-00000D290000}"/>
    <cellStyle name="Normal 15 11 5" xfId="10330" xr:uid="{00000000-0005-0000-0000-00000E290000}"/>
    <cellStyle name="Normal 15 11 6" xfId="10331" xr:uid="{00000000-0005-0000-0000-00000F290000}"/>
    <cellStyle name="Normal 15 12" xfId="10332" xr:uid="{00000000-0005-0000-0000-000010290000}"/>
    <cellStyle name="Normal 15 12 2" xfId="10333" xr:uid="{00000000-0005-0000-0000-000011290000}"/>
    <cellStyle name="Normal 15 12 2 2" xfId="10334" xr:uid="{00000000-0005-0000-0000-000012290000}"/>
    <cellStyle name="Normal 15 12 2 2 2" xfId="10335" xr:uid="{00000000-0005-0000-0000-000013290000}"/>
    <cellStyle name="Normal 15 12 2 2 3" xfId="10336" xr:uid="{00000000-0005-0000-0000-000014290000}"/>
    <cellStyle name="Normal 15 12 2 2 4" xfId="10337" xr:uid="{00000000-0005-0000-0000-000015290000}"/>
    <cellStyle name="Normal 15 12 2 3" xfId="10338" xr:uid="{00000000-0005-0000-0000-000016290000}"/>
    <cellStyle name="Normal 15 12 2 4" xfId="10339" xr:uid="{00000000-0005-0000-0000-000017290000}"/>
    <cellStyle name="Normal 15 12 2 5" xfId="10340" xr:uid="{00000000-0005-0000-0000-000018290000}"/>
    <cellStyle name="Normal 15 12 3" xfId="10341" xr:uid="{00000000-0005-0000-0000-000019290000}"/>
    <cellStyle name="Normal 15 12 3 2" xfId="10342" xr:uid="{00000000-0005-0000-0000-00001A290000}"/>
    <cellStyle name="Normal 15 12 3 3" xfId="10343" xr:uid="{00000000-0005-0000-0000-00001B290000}"/>
    <cellStyle name="Normal 15 12 3 4" xfId="10344" xr:uid="{00000000-0005-0000-0000-00001C290000}"/>
    <cellStyle name="Normal 15 12 4" xfId="10345" xr:uid="{00000000-0005-0000-0000-00001D290000}"/>
    <cellStyle name="Normal 15 12 5" xfId="10346" xr:uid="{00000000-0005-0000-0000-00001E290000}"/>
    <cellStyle name="Normal 15 12 6" xfId="10347" xr:uid="{00000000-0005-0000-0000-00001F290000}"/>
    <cellStyle name="Normal 15 13" xfId="10348" xr:uid="{00000000-0005-0000-0000-000020290000}"/>
    <cellStyle name="Normal 15 13 2" xfId="10349" xr:uid="{00000000-0005-0000-0000-000021290000}"/>
    <cellStyle name="Normal 15 13 3" xfId="10350" xr:uid="{00000000-0005-0000-0000-000022290000}"/>
    <cellStyle name="Normal 15 13 4" xfId="10351" xr:uid="{00000000-0005-0000-0000-000023290000}"/>
    <cellStyle name="Normal 15 2" xfId="10352" xr:uid="{00000000-0005-0000-0000-000024290000}"/>
    <cellStyle name="Normal 15 2 2" xfId="10353" xr:uid="{00000000-0005-0000-0000-000025290000}"/>
    <cellStyle name="Normal 15 2 3" xfId="10354" xr:uid="{00000000-0005-0000-0000-000026290000}"/>
    <cellStyle name="Normal 15 2 3 2" xfId="10355" xr:uid="{00000000-0005-0000-0000-000027290000}"/>
    <cellStyle name="Normal 15 2 3 2 2" xfId="10356" xr:uid="{00000000-0005-0000-0000-000028290000}"/>
    <cellStyle name="Normal 15 2 3 2 2 2" xfId="10357" xr:uid="{00000000-0005-0000-0000-000029290000}"/>
    <cellStyle name="Normal 15 2 3 2 2 3" xfId="10358" xr:uid="{00000000-0005-0000-0000-00002A290000}"/>
    <cellStyle name="Normal 15 2 3 2 2 4" xfId="10359" xr:uid="{00000000-0005-0000-0000-00002B290000}"/>
    <cellStyle name="Normal 15 2 3 2 3" xfId="10360" xr:uid="{00000000-0005-0000-0000-00002C290000}"/>
    <cellStyle name="Normal 15 2 3 2 4" xfId="10361" xr:uid="{00000000-0005-0000-0000-00002D290000}"/>
    <cellStyle name="Normal 15 2 3 2 5" xfId="10362" xr:uid="{00000000-0005-0000-0000-00002E290000}"/>
    <cellStyle name="Normal 15 2 3 3" xfId="10363" xr:uid="{00000000-0005-0000-0000-00002F290000}"/>
    <cellStyle name="Normal 15 2 3 3 2" xfId="10364" xr:uid="{00000000-0005-0000-0000-000030290000}"/>
    <cellStyle name="Normal 15 2 3 3 3" xfId="10365" xr:uid="{00000000-0005-0000-0000-000031290000}"/>
    <cellStyle name="Normal 15 2 3 3 4" xfId="10366" xr:uid="{00000000-0005-0000-0000-000032290000}"/>
    <cellStyle name="Normal 15 2 3 4" xfId="10367" xr:uid="{00000000-0005-0000-0000-000033290000}"/>
    <cellStyle name="Normal 15 2 3 5" xfId="10368" xr:uid="{00000000-0005-0000-0000-000034290000}"/>
    <cellStyle name="Normal 15 2 3 6" xfId="10369" xr:uid="{00000000-0005-0000-0000-000035290000}"/>
    <cellStyle name="Normal 15 3" xfId="10370" xr:uid="{00000000-0005-0000-0000-000036290000}"/>
    <cellStyle name="Normal 15 3 2" xfId="10371" xr:uid="{00000000-0005-0000-0000-000037290000}"/>
    <cellStyle name="Normal 15 3 2 2" xfId="10372" xr:uid="{00000000-0005-0000-0000-000038290000}"/>
    <cellStyle name="Normal 15 4" xfId="10373" xr:uid="{00000000-0005-0000-0000-000039290000}"/>
    <cellStyle name="Normal 15 4 2" xfId="10374" xr:uid="{00000000-0005-0000-0000-00003A290000}"/>
    <cellStyle name="Normal 15 5" xfId="10375" xr:uid="{00000000-0005-0000-0000-00003B290000}"/>
    <cellStyle name="Normal 15 6" xfId="10376" xr:uid="{00000000-0005-0000-0000-00003C290000}"/>
    <cellStyle name="Normal 15 7" xfId="10377" xr:uid="{00000000-0005-0000-0000-00003D290000}"/>
    <cellStyle name="Normal 15 8" xfId="10378" xr:uid="{00000000-0005-0000-0000-00003E290000}"/>
    <cellStyle name="Normal 15 9" xfId="10379" xr:uid="{00000000-0005-0000-0000-00003F290000}"/>
    <cellStyle name="Normal 16" xfId="10380" xr:uid="{00000000-0005-0000-0000-000040290000}"/>
    <cellStyle name="Normal 16 10" xfId="10381" xr:uid="{00000000-0005-0000-0000-000041290000}"/>
    <cellStyle name="Normal 16 10 2" xfId="10382" xr:uid="{00000000-0005-0000-0000-000042290000}"/>
    <cellStyle name="Normal 16 10 2 2" xfId="10383" xr:uid="{00000000-0005-0000-0000-000043290000}"/>
    <cellStyle name="Normal 16 10 2 2 2" xfId="10384" xr:uid="{00000000-0005-0000-0000-000044290000}"/>
    <cellStyle name="Normal 16 10 2 2 2 2" xfId="10385" xr:uid="{00000000-0005-0000-0000-000045290000}"/>
    <cellStyle name="Normal 16 10 2 2 2 3" xfId="10386" xr:uid="{00000000-0005-0000-0000-000046290000}"/>
    <cellStyle name="Normal 16 10 2 2 2 4" xfId="10387" xr:uid="{00000000-0005-0000-0000-000047290000}"/>
    <cellStyle name="Normal 16 10 2 2 3" xfId="10388" xr:uid="{00000000-0005-0000-0000-000048290000}"/>
    <cellStyle name="Normal 16 10 2 2 4" xfId="10389" xr:uid="{00000000-0005-0000-0000-000049290000}"/>
    <cellStyle name="Normal 16 10 2 2 5" xfId="10390" xr:uid="{00000000-0005-0000-0000-00004A290000}"/>
    <cellStyle name="Normal 16 10 2 3" xfId="10391" xr:uid="{00000000-0005-0000-0000-00004B290000}"/>
    <cellStyle name="Normal 16 10 2 4" xfId="10392" xr:uid="{00000000-0005-0000-0000-00004C290000}"/>
    <cellStyle name="Normal 16 10 2 4 2" xfId="10393" xr:uid="{00000000-0005-0000-0000-00004D290000}"/>
    <cellStyle name="Normal 16 10 2 4 3" xfId="10394" xr:uid="{00000000-0005-0000-0000-00004E290000}"/>
    <cellStyle name="Normal 16 10 2 4 4" xfId="10395" xr:uid="{00000000-0005-0000-0000-00004F290000}"/>
    <cellStyle name="Normal 16 10 2 5" xfId="10396" xr:uid="{00000000-0005-0000-0000-000050290000}"/>
    <cellStyle name="Normal 16 10 2 6" xfId="10397" xr:uid="{00000000-0005-0000-0000-000051290000}"/>
    <cellStyle name="Normal 16 10 2 7" xfId="10398" xr:uid="{00000000-0005-0000-0000-000052290000}"/>
    <cellStyle name="Normal 16 11" xfId="10399" xr:uid="{00000000-0005-0000-0000-000053290000}"/>
    <cellStyle name="Normal 16 11 2" xfId="10400" xr:uid="{00000000-0005-0000-0000-000054290000}"/>
    <cellStyle name="Normal 16 11 2 2" xfId="10401" xr:uid="{00000000-0005-0000-0000-000055290000}"/>
    <cellStyle name="Normal 16 11 2 2 2" xfId="10402" xr:uid="{00000000-0005-0000-0000-000056290000}"/>
    <cellStyle name="Normal 16 11 2 2 2 2" xfId="10403" xr:uid="{00000000-0005-0000-0000-000057290000}"/>
    <cellStyle name="Normal 16 11 2 2 2 3" xfId="10404" xr:uid="{00000000-0005-0000-0000-000058290000}"/>
    <cellStyle name="Normal 16 11 2 2 2 4" xfId="10405" xr:uid="{00000000-0005-0000-0000-000059290000}"/>
    <cellStyle name="Normal 16 11 2 2 3" xfId="10406" xr:uid="{00000000-0005-0000-0000-00005A290000}"/>
    <cellStyle name="Normal 16 11 2 2 4" xfId="10407" xr:uid="{00000000-0005-0000-0000-00005B290000}"/>
    <cellStyle name="Normal 16 11 2 2 5" xfId="10408" xr:uid="{00000000-0005-0000-0000-00005C290000}"/>
    <cellStyle name="Normal 16 11 2 3" xfId="10409" xr:uid="{00000000-0005-0000-0000-00005D290000}"/>
    <cellStyle name="Normal 16 11 2 4" xfId="10410" xr:uid="{00000000-0005-0000-0000-00005E290000}"/>
    <cellStyle name="Normal 16 11 2 4 2" xfId="10411" xr:uid="{00000000-0005-0000-0000-00005F290000}"/>
    <cellStyle name="Normal 16 11 2 4 3" xfId="10412" xr:uid="{00000000-0005-0000-0000-000060290000}"/>
    <cellStyle name="Normal 16 11 2 4 4" xfId="10413" xr:uid="{00000000-0005-0000-0000-000061290000}"/>
    <cellStyle name="Normal 16 11 2 5" xfId="10414" xr:uid="{00000000-0005-0000-0000-000062290000}"/>
    <cellStyle name="Normal 16 11 2 6" xfId="10415" xr:uid="{00000000-0005-0000-0000-000063290000}"/>
    <cellStyle name="Normal 16 11 2 7" xfId="10416" xr:uid="{00000000-0005-0000-0000-000064290000}"/>
    <cellStyle name="Normal 16 12" xfId="10417" xr:uid="{00000000-0005-0000-0000-000065290000}"/>
    <cellStyle name="Normal 16 12 2" xfId="10418" xr:uid="{00000000-0005-0000-0000-000066290000}"/>
    <cellStyle name="Normal 16 13" xfId="10419" xr:uid="{00000000-0005-0000-0000-000067290000}"/>
    <cellStyle name="Normal 16 13 2" xfId="10420" xr:uid="{00000000-0005-0000-0000-000068290000}"/>
    <cellStyle name="Normal 16 14" xfId="10421" xr:uid="{00000000-0005-0000-0000-000069290000}"/>
    <cellStyle name="Normal 16 14 2" xfId="10422" xr:uid="{00000000-0005-0000-0000-00006A290000}"/>
    <cellStyle name="Normal 16 15" xfId="10423" xr:uid="{00000000-0005-0000-0000-00006B290000}"/>
    <cellStyle name="Normal 16 15 2" xfId="10424" xr:uid="{00000000-0005-0000-0000-00006C290000}"/>
    <cellStyle name="Normal 16 16" xfId="10425" xr:uid="{00000000-0005-0000-0000-00006D290000}"/>
    <cellStyle name="Normal 16 16 2" xfId="10426" xr:uid="{00000000-0005-0000-0000-00006E290000}"/>
    <cellStyle name="Normal 16 17" xfId="10427" xr:uid="{00000000-0005-0000-0000-00006F290000}"/>
    <cellStyle name="Normal 16 17 2" xfId="10428" xr:uid="{00000000-0005-0000-0000-000070290000}"/>
    <cellStyle name="Normal 16 18" xfId="10429" xr:uid="{00000000-0005-0000-0000-000071290000}"/>
    <cellStyle name="Normal 16 18 2" xfId="10430" xr:uid="{00000000-0005-0000-0000-000072290000}"/>
    <cellStyle name="Normal 16 19" xfId="10431" xr:uid="{00000000-0005-0000-0000-000073290000}"/>
    <cellStyle name="Normal 16 19 2" xfId="10432" xr:uid="{00000000-0005-0000-0000-000074290000}"/>
    <cellStyle name="Normal 16 2" xfId="10433" xr:uid="{00000000-0005-0000-0000-000075290000}"/>
    <cellStyle name="Normal 16 2 2" xfId="10434" xr:uid="{00000000-0005-0000-0000-000076290000}"/>
    <cellStyle name="Normal 16 2 3" xfId="10435" xr:uid="{00000000-0005-0000-0000-000077290000}"/>
    <cellStyle name="Normal 16 2 3 2" xfId="10436" xr:uid="{00000000-0005-0000-0000-000078290000}"/>
    <cellStyle name="Normal 16 2 3 2 2" xfId="10437" xr:uid="{00000000-0005-0000-0000-000079290000}"/>
    <cellStyle name="Normal 16 2 3 2 2 2" xfId="10438" xr:uid="{00000000-0005-0000-0000-00007A290000}"/>
    <cellStyle name="Normal 16 2 3 2 2 3" xfId="10439" xr:uid="{00000000-0005-0000-0000-00007B290000}"/>
    <cellStyle name="Normal 16 2 3 2 2 4" xfId="10440" xr:uid="{00000000-0005-0000-0000-00007C290000}"/>
    <cellStyle name="Normal 16 2 3 2 3" xfId="10441" xr:uid="{00000000-0005-0000-0000-00007D290000}"/>
    <cellStyle name="Normal 16 2 3 2 4" xfId="10442" xr:uid="{00000000-0005-0000-0000-00007E290000}"/>
    <cellStyle name="Normal 16 2 3 2 5" xfId="10443" xr:uid="{00000000-0005-0000-0000-00007F290000}"/>
    <cellStyle name="Normal 16 2 3 3" xfId="10444" xr:uid="{00000000-0005-0000-0000-000080290000}"/>
    <cellStyle name="Normal 16 2 3 3 2" xfId="10445" xr:uid="{00000000-0005-0000-0000-000081290000}"/>
    <cellStyle name="Normal 16 2 3 3 3" xfId="10446" xr:uid="{00000000-0005-0000-0000-000082290000}"/>
    <cellStyle name="Normal 16 2 3 3 4" xfId="10447" xr:uid="{00000000-0005-0000-0000-000083290000}"/>
    <cellStyle name="Normal 16 2 3 4" xfId="10448" xr:uid="{00000000-0005-0000-0000-000084290000}"/>
    <cellStyle name="Normal 16 2 3 5" xfId="10449" xr:uid="{00000000-0005-0000-0000-000085290000}"/>
    <cellStyle name="Normal 16 2 3 6" xfId="10450" xr:uid="{00000000-0005-0000-0000-000086290000}"/>
    <cellStyle name="Normal 16 2 4" xfId="10451" xr:uid="{00000000-0005-0000-0000-000087290000}"/>
    <cellStyle name="Normal 16 2 4 2" xfId="10452" xr:uid="{00000000-0005-0000-0000-000088290000}"/>
    <cellStyle name="Normal 16 2 4 3" xfId="10453" xr:uid="{00000000-0005-0000-0000-000089290000}"/>
    <cellStyle name="Normal 16 2 4 4" xfId="10454" xr:uid="{00000000-0005-0000-0000-00008A290000}"/>
    <cellStyle name="Normal 16 20" xfId="10455" xr:uid="{00000000-0005-0000-0000-00008B290000}"/>
    <cellStyle name="Normal 16 20 2" xfId="10456" xr:uid="{00000000-0005-0000-0000-00008C290000}"/>
    <cellStyle name="Normal 16 20 2 2" xfId="10457" xr:uid="{00000000-0005-0000-0000-00008D290000}"/>
    <cellStyle name="Normal 16 20 2 2 2" xfId="10458" xr:uid="{00000000-0005-0000-0000-00008E290000}"/>
    <cellStyle name="Normal 16 20 2 2 3" xfId="10459" xr:uid="{00000000-0005-0000-0000-00008F290000}"/>
    <cellStyle name="Normal 16 20 2 2 4" xfId="10460" xr:uid="{00000000-0005-0000-0000-000090290000}"/>
    <cellStyle name="Normal 16 20 2 3" xfId="10461" xr:uid="{00000000-0005-0000-0000-000091290000}"/>
    <cellStyle name="Normal 16 20 2 4" xfId="10462" xr:uid="{00000000-0005-0000-0000-000092290000}"/>
    <cellStyle name="Normal 16 20 2 5" xfId="10463" xr:uid="{00000000-0005-0000-0000-000093290000}"/>
    <cellStyle name="Normal 16 20 3" xfId="10464" xr:uid="{00000000-0005-0000-0000-000094290000}"/>
    <cellStyle name="Normal 16 20 3 2" xfId="10465" xr:uid="{00000000-0005-0000-0000-000095290000}"/>
    <cellStyle name="Normal 16 20 3 3" xfId="10466" xr:uid="{00000000-0005-0000-0000-000096290000}"/>
    <cellStyle name="Normal 16 20 3 4" xfId="10467" xr:uid="{00000000-0005-0000-0000-000097290000}"/>
    <cellStyle name="Normal 16 20 4" xfId="10468" xr:uid="{00000000-0005-0000-0000-000098290000}"/>
    <cellStyle name="Normal 16 20 5" xfId="10469" xr:uid="{00000000-0005-0000-0000-000099290000}"/>
    <cellStyle name="Normal 16 20 6" xfId="10470" xr:uid="{00000000-0005-0000-0000-00009A290000}"/>
    <cellStyle name="Normal 16 21" xfId="10471" xr:uid="{00000000-0005-0000-0000-00009B290000}"/>
    <cellStyle name="Normal 16 21 2" xfId="10472" xr:uid="{00000000-0005-0000-0000-00009C290000}"/>
    <cellStyle name="Normal 16 21 3" xfId="10473" xr:uid="{00000000-0005-0000-0000-00009D290000}"/>
    <cellStyle name="Normal 16 21 4" xfId="10474" xr:uid="{00000000-0005-0000-0000-00009E290000}"/>
    <cellStyle name="Normal 16 3" xfId="10475" xr:uid="{00000000-0005-0000-0000-00009F290000}"/>
    <cellStyle name="Normal 16 3 2" xfId="10476" xr:uid="{00000000-0005-0000-0000-0000A0290000}"/>
    <cellStyle name="Normal 16 3 2 2" xfId="10477" xr:uid="{00000000-0005-0000-0000-0000A1290000}"/>
    <cellStyle name="Normal 16 3 2 2 2" xfId="10478" xr:uid="{00000000-0005-0000-0000-0000A2290000}"/>
    <cellStyle name="Normal 16 3 2 2 2 2" xfId="10479" xr:uid="{00000000-0005-0000-0000-0000A3290000}"/>
    <cellStyle name="Normal 16 3 2 2 2 3" xfId="10480" xr:uid="{00000000-0005-0000-0000-0000A4290000}"/>
    <cellStyle name="Normal 16 3 2 2 2 4" xfId="10481" xr:uid="{00000000-0005-0000-0000-0000A5290000}"/>
    <cellStyle name="Normal 16 3 2 2 3" xfId="10482" xr:uid="{00000000-0005-0000-0000-0000A6290000}"/>
    <cellStyle name="Normal 16 3 2 2 4" xfId="10483" xr:uid="{00000000-0005-0000-0000-0000A7290000}"/>
    <cellStyle name="Normal 16 3 2 2 5" xfId="10484" xr:uid="{00000000-0005-0000-0000-0000A8290000}"/>
    <cellStyle name="Normal 16 3 2 3" xfId="10485" xr:uid="{00000000-0005-0000-0000-0000A9290000}"/>
    <cellStyle name="Normal 16 3 2 4" xfId="10486" xr:uid="{00000000-0005-0000-0000-0000AA290000}"/>
    <cellStyle name="Normal 16 3 2 4 2" xfId="10487" xr:uid="{00000000-0005-0000-0000-0000AB290000}"/>
    <cellStyle name="Normal 16 3 2 4 3" xfId="10488" xr:uid="{00000000-0005-0000-0000-0000AC290000}"/>
    <cellStyle name="Normal 16 3 2 4 4" xfId="10489" xr:uid="{00000000-0005-0000-0000-0000AD290000}"/>
    <cellStyle name="Normal 16 3 2 5" xfId="10490" xr:uid="{00000000-0005-0000-0000-0000AE290000}"/>
    <cellStyle name="Normal 16 3 2 6" xfId="10491" xr:uid="{00000000-0005-0000-0000-0000AF290000}"/>
    <cellStyle name="Normal 16 3 2 7" xfId="10492" xr:uid="{00000000-0005-0000-0000-0000B0290000}"/>
    <cellStyle name="Normal 16 4" xfId="10493" xr:uid="{00000000-0005-0000-0000-0000B1290000}"/>
    <cellStyle name="Normal 16 4 2" xfId="10494" xr:uid="{00000000-0005-0000-0000-0000B2290000}"/>
    <cellStyle name="Normal 16 4 2 2" xfId="10495" xr:uid="{00000000-0005-0000-0000-0000B3290000}"/>
    <cellStyle name="Normal 16 4 2 2 2" xfId="10496" xr:uid="{00000000-0005-0000-0000-0000B4290000}"/>
    <cellStyle name="Normal 16 4 2 2 2 2" xfId="10497" xr:uid="{00000000-0005-0000-0000-0000B5290000}"/>
    <cellStyle name="Normal 16 4 2 2 2 3" xfId="10498" xr:uid="{00000000-0005-0000-0000-0000B6290000}"/>
    <cellStyle name="Normal 16 4 2 2 2 4" xfId="10499" xr:uid="{00000000-0005-0000-0000-0000B7290000}"/>
    <cellStyle name="Normal 16 4 2 2 3" xfId="10500" xr:uid="{00000000-0005-0000-0000-0000B8290000}"/>
    <cellStyle name="Normal 16 4 2 2 4" xfId="10501" xr:uid="{00000000-0005-0000-0000-0000B9290000}"/>
    <cellStyle name="Normal 16 4 2 2 5" xfId="10502" xr:uid="{00000000-0005-0000-0000-0000BA290000}"/>
    <cellStyle name="Normal 16 4 2 3" xfId="10503" xr:uid="{00000000-0005-0000-0000-0000BB290000}"/>
    <cellStyle name="Normal 16 4 2 4" xfId="10504" xr:uid="{00000000-0005-0000-0000-0000BC290000}"/>
    <cellStyle name="Normal 16 4 2 4 2" xfId="10505" xr:uid="{00000000-0005-0000-0000-0000BD290000}"/>
    <cellStyle name="Normal 16 4 2 4 3" xfId="10506" xr:uid="{00000000-0005-0000-0000-0000BE290000}"/>
    <cellStyle name="Normal 16 4 2 4 4" xfId="10507" xr:uid="{00000000-0005-0000-0000-0000BF290000}"/>
    <cellStyle name="Normal 16 4 2 5" xfId="10508" xr:uid="{00000000-0005-0000-0000-0000C0290000}"/>
    <cellStyle name="Normal 16 4 2 6" xfId="10509" xr:uid="{00000000-0005-0000-0000-0000C1290000}"/>
    <cellStyle name="Normal 16 4 2 7" xfId="10510" xr:uid="{00000000-0005-0000-0000-0000C2290000}"/>
    <cellStyle name="Normal 16 5" xfId="10511" xr:uid="{00000000-0005-0000-0000-0000C3290000}"/>
    <cellStyle name="Normal 16 5 2" xfId="10512" xr:uid="{00000000-0005-0000-0000-0000C4290000}"/>
    <cellStyle name="Normal 16 5 2 2" xfId="10513" xr:uid="{00000000-0005-0000-0000-0000C5290000}"/>
    <cellStyle name="Normal 16 5 2 2 2" xfId="10514" xr:uid="{00000000-0005-0000-0000-0000C6290000}"/>
    <cellStyle name="Normal 16 5 2 2 2 2" xfId="10515" xr:uid="{00000000-0005-0000-0000-0000C7290000}"/>
    <cellStyle name="Normal 16 5 2 2 2 3" xfId="10516" xr:uid="{00000000-0005-0000-0000-0000C8290000}"/>
    <cellStyle name="Normal 16 5 2 2 2 4" xfId="10517" xr:uid="{00000000-0005-0000-0000-0000C9290000}"/>
    <cellStyle name="Normal 16 5 2 2 3" xfId="10518" xr:uid="{00000000-0005-0000-0000-0000CA290000}"/>
    <cellStyle name="Normal 16 5 2 2 4" xfId="10519" xr:uid="{00000000-0005-0000-0000-0000CB290000}"/>
    <cellStyle name="Normal 16 5 2 2 5" xfId="10520" xr:uid="{00000000-0005-0000-0000-0000CC290000}"/>
    <cellStyle name="Normal 16 5 2 3" xfId="10521" xr:uid="{00000000-0005-0000-0000-0000CD290000}"/>
    <cellStyle name="Normal 16 5 2 4" xfId="10522" xr:uid="{00000000-0005-0000-0000-0000CE290000}"/>
    <cellStyle name="Normal 16 5 2 4 2" xfId="10523" xr:uid="{00000000-0005-0000-0000-0000CF290000}"/>
    <cellStyle name="Normal 16 5 2 4 3" xfId="10524" xr:uid="{00000000-0005-0000-0000-0000D0290000}"/>
    <cellStyle name="Normal 16 5 2 4 4" xfId="10525" xr:uid="{00000000-0005-0000-0000-0000D1290000}"/>
    <cellStyle name="Normal 16 5 2 5" xfId="10526" xr:uid="{00000000-0005-0000-0000-0000D2290000}"/>
    <cellStyle name="Normal 16 5 2 6" xfId="10527" xr:uid="{00000000-0005-0000-0000-0000D3290000}"/>
    <cellStyle name="Normal 16 5 2 7" xfId="10528" xr:uid="{00000000-0005-0000-0000-0000D4290000}"/>
    <cellStyle name="Normal 16 6" xfId="10529" xr:uid="{00000000-0005-0000-0000-0000D5290000}"/>
    <cellStyle name="Normal 16 6 2" xfId="10530" xr:uid="{00000000-0005-0000-0000-0000D6290000}"/>
    <cellStyle name="Normal 16 6 2 2" xfId="10531" xr:uid="{00000000-0005-0000-0000-0000D7290000}"/>
    <cellStyle name="Normal 16 6 2 2 2" xfId="10532" xr:uid="{00000000-0005-0000-0000-0000D8290000}"/>
    <cellStyle name="Normal 16 6 2 2 2 2" xfId="10533" xr:uid="{00000000-0005-0000-0000-0000D9290000}"/>
    <cellStyle name="Normal 16 6 2 2 2 3" xfId="10534" xr:uid="{00000000-0005-0000-0000-0000DA290000}"/>
    <cellStyle name="Normal 16 6 2 2 2 4" xfId="10535" xr:uid="{00000000-0005-0000-0000-0000DB290000}"/>
    <cellStyle name="Normal 16 6 2 2 3" xfId="10536" xr:uid="{00000000-0005-0000-0000-0000DC290000}"/>
    <cellStyle name="Normal 16 6 2 2 4" xfId="10537" xr:uid="{00000000-0005-0000-0000-0000DD290000}"/>
    <cellStyle name="Normal 16 6 2 2 5" xfId="10538" xr:uid="{00000000-0005-0000-0000-0000DE290000}"/>
    <cellStyle name="Normal 16 6 2 3" xfId="10539" xr:uid="{00000000-0005-0000-0000-0000DF290000}"/>
    <cellStyle name="Normal 16 6 2 4" xfId="10540" xr:uid="{00000000-0005-0000-0000-0000E0290000}"/>
    <cellStyle name="Normal 16 6 2 4 2" xfId="10541" xr:uid="{00000000-0005-0000-0000-0000E1290000}"/>
    <cellStyle name="Normal 16 6 2 4 3" xfId="10542" xr:uid="{00000000-0005-0000-0000-0000E2290000}"/>
    <cellStyle name="Normal 16 6 2 4 4" xfId="10543" xr:uid="{00000000-0005-0000-0000-0000E3290000}"/>
    <cellStyle name="Normal 16 6 2 5" xfId="10544" xr:uid="{00000000-0005-0000-0000-0000E4290000}"/>
    <cellStyle name="Normal 16 6 2 6" xfId="10545" xr:uid="{00000000-0005-0000-0000-0000E5290000}"/>
    <cellStyle name="Normal 16 6 2 7" xfId="10546" xr:uid="{00000000-0005-0000-0000-0000E6290000}"/>
    <cellStyle name="Normal 16 7" xfId="10547" xr:uid="{00000000-0005-0000-0000-0000E7290000}"/>
    <cellStyle name="Normal 16 7 2" xfId="10548" xr:uid="{00000000-0005-0000-0000-0000E8290000}"/>
    <cellStyle name="Normal 16 7 2 2" xfId="10549" xr:uid="{00000000-0005-0000-0000-0000E9290000}"/>
    <cellStyle name="Normal 16 7 2 2 2" xfId="10550" xr:uid="{00000000-0005-0000-0000-0000EA290000}"/>
    <cellStyle name="Normal 16 7 2 2 2 2" xfId="10551" xr:uid="{00000000-0005-0000-0000-0000EB290000}"/>
    <cellStyle name="Normal 16 7 2 2 2 3" xfId="10552" xr:uid="{00000000-0005-0000-0000-0000EC290000}"/>
    <cellStyle name="Normal 16 7 2 2 2 4" xfId="10553" xr:uid="{00000000-0005-0000-0000-0000ED290000}"/>
    <cellStyle name="Normal 16 7 2 2 3" xfId="10554" xr:uid="{00000000-0005-0000-0000-0000EE290000}"/>
    <cellStyle name="Normal 16 7 2 2 4" xfId="10555" xr:uid="{00000000-0005-0000-0000-0000EF290000}"/>
    <cellStyle name="Normal 16 7 2 2 5" xfId="10556" xr:uid="{00000000-0005-0000-0000-0000F0290000}"/>
    <cellStyle name="Normal 16 7 2 3" xfId="10557" xr:uid="{00000000-0005-0000-0000-0000F1290000}"/>
    <cellStyle name="Normal 16 7 2 4" xfId="10558" xr:uid="{00000000-0005-0000-0000-0000F2290000}"/>
    <cellStyle name="Normal 16 7 2 4 2" xfId="10559" xr:uid="{00000000-0005-0000-0000-0000F3290000}"/>
    <cellStyle name="Normal 16 7 2 4 3" xfId="10560" xr:uid="{00000000-0005-0000-0000-0000F4290000}"/>
    <cellStyle name="Normal 16 7 2 4 4" xfId="10561" xr:uid="{00000000-0005-0000-0000-0000F5290000}"/>
    <cellStyle name="Normal 16 7 2 5" xfId="10562" xr:uid="{00000000-0005-0000-0000-0000F6290000}"/>
    <cellStyle name="Normal 16 7 2 6" xfId="10563" xr:uid="{00000000-0005-0000-0000-0000F7290000}"/>
    <cellStyle name="Normal 16 7 2 7" xfId="10564" xr:uid="{00000000-0005-0000-0000-0000F8290000}"/>
    <cellStyle name="Normal 16 8" xfId="10565" xr:uid="{00000000-0005-0000-0000-0000F9290000}"/>
    <cellStyle name="Normal 16 8 2" xfId="10566" xr:uid="{00000000-0005-0000-0000-0000FA290000}"/>
    <cellStyle name="Normal 16 8 2 2" xfId="10567" xr:uid="{00000000-0005-0000-0000-0000FB290000}"/>
    <cellStyle name="Normal 16 8 2 2 2" xfId="10568" xr:uid="{00000000-0005-0000-0000-0000FC290000}"/>
    <cellStyle name="Normal 16 8 2 2 2 2" xfId="10569" xr:uid="{00000000-0005-0000-0000-0000FD290000}"/>
    <cellStyle name="Normal 16 8 2 2 2 3" xfId="10570" xr:uid="{00000000-0005-0000-0000-0000FE290000}"/>
    <cellStyle name="Normal 16 8 2 2 2 4" xfId="10571" xr:uid="{00000000-0005-0000-0000-0000FF290000}"/>
    <cellStyle name="Normal 16 8 2 2 3" xfId="10572" xr:uid="{00000000-0005-0000-0000-0000002A0000}"/>
    <cellStyle name="Normal 16 8 2 2 4" xfId="10573" xr:uid="{00000000-0005-0000-0000-0000012A0000}"/>
    <cellStyle name="Normal 16 8 2 2 5" xfId="10574" xr:uid="{00000000-0005-0000-0000-0000022A0000}"/>
    <cellStyle name="Normal 16 8 2 3" xfId="10575" xr:uid="{00000000-0005-0000-0000-0000032A0000}"/>
    <cellStyle name="Normal 16 8 2 4" xfId="10576" xr:uid="{00000000-0005-0000-0000-0000042A0000}"/>
    <cellStyle name="Normal 16 8 2 4 2" xfId="10577" xr:uid="{00000000-0005-0000-0000-0000052A0000}"/>
    <cellStyle name="Normal 16 8 2 4 3" xfId="10578" xr:uid="{00000000-0005-0000-0000-0000062A0000}"/>
    <cellStyle name="Normal 16 8 2 4 4" xfId="10579" xr:uid="{00000000-0005-0000-0000-0000072A0000}"/>
    <cellStyle name="Normal 16 8 2 5" xfId="10580" xr:uid="{00000000-0005-0000-0000-0000082A0000}"/>
    <cellStyle name="Normal 16 8 2 6" xfId="10581" xr:uid="{00000000-0005-0000-0000-0000092A0000}"/>
    <cellStyle name="Normal 16 8 2 7" xfId="10582" xr:uid="{00000000-0005-0000-0000-00000A2A0000}"/>
    <cellStyle name="Normal 16 9" xfId="10583" xr:uid="{00000000-0005-0000-0000-00000B2A0000}"/>
    <cellStyle name="Normal 16 9 2" xfId="10584" xr:uid="{00000000-0005-0000-0000-00000C2A0000}"/>
    <cellStyle name="Normal 16 9 2 2" xfId="10585" xr:uid="{00000000-0005-0000-0000-00000D2A0000}"/>
    <cellStyle name="Normal 16 9 2 2 2" xfId="10586" xr:uid="{00000000-0005-0000-0000-00000E2A0000}"/>
    <cellStyle name="Normal 16 9 2 2 2 2" xfId="10587" xr:uid="{00000000-0005-0000-0000-00000F2A0000}"/>
    <cellStyle name="Normal 16 9 2 2 2 3" xfId="10588" xr:uid="{00000000-0005-0000-0000-0000102A0000}"/>
    <cellStyle name="Normal 16 9 2 2 2 4" xfId="10589" xr:uid="{00000000-0005-0000-0000-0000112A0000}"/>
    <cellStyle name="Normal 16 9 2 2 3" xfId="10590" xr:uid="{00000000-0005-0000-0000-0000122A0000}"/>
    <cellStyle name="Normal 16 9 2 2 4" xfId="10591" xr:uid="{00000000-0005-0000-0000-0000132A0000}"/>
    <cellStyle name="Normal 16 9 2 2 5" xfId="10592" xr:uid="{00000000-0005-0000-0000-0000142A0000}"/>
    <cellStyle name="Normal 16 9 2 3" xfId="10593" xr:uid="{00000000-0005-0000-0000-0000152A0000}"/>
    <cellStyle name="Normal 16 9 2 4" xfId="10594" xr:uid="{00000000-0005-0000-0000-0000162A0000}"/>
    <cellStyle name="Normal 16 9 2 4 2" xfId="10595" xr:uid="{00000000-0005-0000-0000-0000172A0000}"/>
    <cellStyle name="Normal 16 9 2 4 3" xfId="10596" xr:uid="{00000000-0005-0000-0000-0000182A0000}"/>
    <cellStyle name="Normal 16 9 2 4 4" xfId="10597" xr:uid="{00000000-0005-0000-0000-0000192A0000}"/>
    <cellStyle name="Normal 16 9 2 5" xfId="10598" xr:uid="{00000000-0005-0000-0000-00001A2A0000}"/>
    <cellStyle name="Normal 16 9 2 6" xfId="10599" xr:uid="{00000000-0005-0000-0000-00001B2A0000}"/>
    <cellStyle name="Normal 16 9 2 7" xfId="10600" xr:uid="{00000000-0005-0000-0000-00001C2A0000}"/>
    <cellStyle name="Normal 17" xfId="10601" xr:uid="{00000000-0005-0000-0000-00001D2A0000}"/>
    <cellStyle name="Normal 17 10" xfId="10602" xr:uid="{00000000-0005-0000-0000-00001E2A0000}"/>
    <cellStyle name="Normal 17 10 2" xfId="10603" xr:uid="{00000000-0005-0000-0000-00001F2A0000}"/>
    <cellStyle name="Normal 17 11" xfId="10604" xr:uid="{00000000-0005-0000-0000-0000202A0000}"/>
    <cellStyle name="Normal 17 11 2" xfId="10605" xr:uid="{00000000-0005-0000-0000-0000212A0000}"/>
    <cellStyle name="Normal 17 11 2 2" xfId="10606" xr:uid="{00000000-0005-0000-0000-0000222A0000}"/>
    <cellStyle name="Normal 17 11 2 2 2" xfId="10607" xr:uid="{00000000-0005-0000-0000-0000232A0000}"/>
    <cellStyle name="Normal 17 11 2 2 2 2" xfId="10608" xr:uid="{00000000-0005-0000-0000-0000242A0000}"/>
    <cellStyle name="Normal 17 11 2 2 2 3" xfId="10609" xr:uid="{00000000-0005-0000-0000-0000252A0000}"/>
    <cellStyle name="Normal 17 11 2 2 2 4" xfId="10610" xr:uid="{00000000-0005-0000-0000-0000262A0000}"/>
    <cellStyle name="Normal 17 11 2 2 3" xfId="10611" xr:uid="{00000000-0005-0000-0000-0000272A0000}"/>
    <cellStyle name="Normal 17 11 2 2 4" xfId="10612" xr:uid="{00000000-0005-0000-0000-0000282A0000}"/>
    <cellStyle name="Normal 17 11 2 2 5" xfId="10613" xr:uid="{00000000-0005-0000-0000-0000292A0000}"/>
    <cellStyle name="Normal 17 11 2 3" xfId="10614" xr:uid="{00000000-0005-0000-0000-00002A2A0000}"/>
    <cellStyle name="Normal 17 11 2 4" xfId="10615" xr:uid="{00000000-0005-0000-0000-00002B2A0000}"/>
    <cellStyle name="Normal 17 11 2 4 2" xfId="10616" xr:uid="{00000000-0005-0000-0000-00002C2A0000}"/>
    <cellStyle name="Normal 17 11 2 4 3" xfId="10617" xr:uid="{00000000-0005-0000-0000-00002D2A0000}"/>
    <cellStyle name="Normal 17 11 2 4 4" xfId="10618" xr:uid="{00000000-0005-0000-0000-00002E2A0000}"/>
    <cellStyle name="Normal 17 11 2 5" xfId="10619" xr:uid="{00000000-0005-0000-0000-00002F2A0000}"/>
    <cellStyle name="Normal 17 11 2 6" xfId="10620" xr:uid="{00000000-0005-0000-0000-0000302A0000}"/>
    <cellStyle name="Normal 17 11 2 7" xfId="10621" xr:uid="{00000000-0005-0000-0000-0000312A0000}"/>
    <cellStyle name="Normal 17 12" xfId="10622" xr:uid="{00000000-0005-0000-0000-0000322A0000}"/>
    <cellStyle name="Normal 17 12 2" xfId="10623" xr:uid="{00000000-0005-0000-0000-0000332A0000}"/>
    <cellStyle name="Normal 17 13" xfId="10624" xr:uid="{00000000-0005-0000-0000-0000342A0000}"/>
    <cellStyle name="Normal 17 14" xfId="10625" xr:uid="{00000000-0005-0000-0000-0000352A0000}"/>
    <cellStyle name="Normal 17 14 2" xfId="10626" xr:uid="{00000000-0005-0000-0000-0000362A0000}"/>
    <cellStyle name="Normal 17 14 2 2" xfId="10627" xr:uid="{00000000-0005-0000-0000-0000372A0000}"/>
    <cellStyle name="Normal 17 14 2 2 2" xfId="10628" xr:uid="{00000000-0005-0000-0000-0000382A0000}"/>
    <cellStyle name="Normal 17 14 2 2 3" xfId="10629" xr:uid="{00000000-0005-0000-0000-0000392A0000}"/>
    <cellStyle name="Normal 17 14 2 2 4" xfId="10630" xr:uid="{00000000-0005-0000-0000-00003A2A0000}"/>
    <cellStyle name="Normal 17 14 2 3" xfId="10631" xr:uid="{00000000-0005-0000-0000-00003B2A0000}"/>
    <cellStyle name="Normal 17 14 2 4" xfId="10632" xr:uid="{00000000-0005-0000-0000-00003C2A0000}"/>
    <cellStyle name="Normal 17 14 2 5" xfId="10633" xr:uid="{00000000-0005-0000-0000-00003D2A0000}"/>
    <cellStyle name="Normal 17 14 3" xfId="10634" xr:uid="{00000000-0005-0000-0000-00003E2A0000}"/>
    <cellStyle name="Normal 17 14 3 2" xfId="10635" xr:uid="{00000000-0005-0000-0000-00003F2A0000}"/>
    <cellStyle name="Normal 17 14 3 3" xfId="10636" xr:uid="{00000000-0005-0000-0000-0000402A0000}"/>
    <cellStyle name="Normal 17 14 3 4" xfId="10637" xr:uid="{00000000-0005-0000-0000-0000412A0000}"/>
    <cellStyle name="Normal 17 14 4" xfId="10638" xr:uid="{00000000-0005-0000-0000-0000422A0000}"/>
    <cellStyle name="Normal 17 14 5" xfId="10639" xr:uid="{00000000-0005-0000-0000-0000432A0000}"/>
    <cellStyle name="Normal 17 14 6" xfId="10640" xr:uid="{00000000-0005-0000-0000-0000442A0000}"/>
    <cellStyle name="Normal 17 15" xfId="10641" xr:uid="{00000000-0005-0000-0000-0000452A0000}"/>
    <cellStyle name="Normal 17 15 2" xfId="10642" xr:uid="{00000000-0005-0000-0000-0000462A0000}"/>
    <cellStyle name="Normal 17 15 3" xfId="10643" xr:uid="{00000000-0005-0000-0000-0000472A0000}"/>
    <cellStyle name="Normal 17 15 4" xfId="10644" xr:uid="{00000000-0005-0000-0000-0000482A0000}"/>
    <cellStyle name="Normal 17 2" xfId="10645" xr:uid="{00000000-0005-0000-0000-0000492A0000}"/>
    <cellStyle name="Normal 17 2 2" xfId="10646" xr:uid="{00000000-0005-0000-0000-00004A2A0000}"/>
    <cellStyle name="Normal 17 2 3" xfId="10647" xr:uid="{00000000-0005-0000-0000-00004B2A0000}"/>
    <cellStyle name="Normal 17 2 3 2" xfId="10648" xr:uid="{00000000-0005-0000-0000-00004C2A0000}"/>
    <cellStyle name="Normal 17 2 3 2 2" xfId="10649" xr:uid="{00000000-0005-0000-0000-00004D2A0000}"/>
    <cellStyle name="Normal 17 2 3 2 2 2" xfId="10650" xr:uid="{00000000-0005-0000-0000-00004E2A0000}"/>
    <cellStyle name="Normal 17 2 3 2 2 3" xfId="10651" xr:uid="{00000000-0005-0000-0000-00004F2A0000}"/>
    <cellStyle name="Normal 17 2 3 2 2 4" xfId="10652" xr:uid="{00000000-0005-0000-0000-0000502A0000}"/>
    <cellStyle name="Normal 17 2 3 2 3" xfId="10653" xr:uid="{00000000-0005-0000-0000-0000512A0000}"/>
    <cellStyle name="Normal 17 2 3 2 4" xfId="10654" xr:uid="{00000000-0005-0000-0000-0000522A0000}"/>
    <cellStyle name="Normal 17 2 3 2 5" xfId="10655" xr:uid="{00000000-0005-0000-0000-0000532A0000}"/>
    <cellStyle name="Normal 17 2 3 3" xfId="10656" xr:uid="{00000000-0005-0000-0000-0000542A0000}"/>
    <cellStyle name="Normal 17 2 3 3 2" xfId="10657" xr:uid="{00000000-0005-0000-0000-0000552A0000}"/>
    <cellStyle name="Normal 17 2 3 3 3" xfId="10658" xr:uid="{00000000-0005-0000-0000-0000562A0000}"/>
    <cellStyle name="Normal 17 2 3 3 4" xfId="10659" xr:uid="{00000000-0005-0000-0000-0000572A0000}"/>
    <cellStyle name="Normal 17 2 3 4" xfId="10660" xr:uid="{00000000-0005-0000-0000-0000582A0000}"/>
    <cellStyle name="Normal 17 2 3 5" xfId="10661" xr:uid="{00000000-0005-0000-0000-0000592A0000}"/>
    <cellStyle name="Normal 17 2 3 6" xfId="10662" xr:uid="{00000000-0005-0000-0000-00005A2A0000}"/>
    <cellStyle name="Normal 17 3" xfId="10663" xr:uid="{00000000-0005-0000-0000-00005B2A0000}"/>
    <cellStyle name="Normal 17 3 2" xfId="10664" xr:uid="{00000000-0005-0000-0000-00005C2A0000}"/>
    <cellStyle name="Normal 17 3 2 2" xfId="10665" xr:uid="{00000000-0005-0000-0000-00005D2A0000}"/>
    <cellStyle name="Normal 17 3 2 2 2" xfId="10666" xr:uid="{00000000-0005-0000-0000-00005E2A0000}"/>
    <cellStyle name="Normal 17 3 2 2 2 2" xfId="10667" xr:uid="{00000000-0005-0000-0000-00005F2A0000}"/>
    <cellStyle name="Normal 17 3 2 2 2 3" xfId="10668" xr:uid="{00000000-0005-0000-0000-0000602A0000}"/>
    <cellStyle name="Normal 17 3 2 2 2 4" xfId="10669" xr:uid="{00000000-0005-0000-0000-0000612A0000}"/>
    <cellStyle name="Normal 17 3 2 2 3" xfId="10670" xr:uid="{00000000-0005-0000-0000-0000622A0000}"/>
    <cellStyle name="Normal 17 3 2 2 4" xfId="10671" xr:uid="{00000000-0005-0000-0000-0000632A0000}"/>
    <cellStyle name="Normal 17 3 2 2 5" xfId="10672" xr:uid="{00000000-0005-0000-0000-0000642A0000}"/>
    <cellStyle name="Normal 17 3 2 3" xfId="10673" xr:uid="{00000000-0005-0000-0000-0000652A0000}"/>
    <cellStyle name="Normal 17 3 2 4" xfId="10674" xr:uid="{00000000-0005-0000-0000-0000662A0000}"/>
    <cellStyle name="Normal 17 3 2 4 2" xfId="10675" xr:uid="{00000000-0005-0000-0000-0000672A0000}"/>
    <cellStyle name="Normal 17 3 2 4 3" xfId="10676" xr:uid="{00000000-0005-0000-0000-0000682A0000}"/>
    <cellStyle name="Normal 17 3 2 4 4" xfId="10677" xr:uid="{00000000-0005-0000-0000-0000692A0000}"/>
    <cellStyle name="Normal 17 3 2 5" xfId="10678" xr:uid="{00000000-0005-0000-0000-00006A2A0000}"/>
    <cellStyle name="Normal 17 3 2 6" xfId="10679" xr:uid="{00000000-0005-0000-0000-00006B2A0000}"/>
    <cellStyle name="Normal 17 3 2 7" xfId="10680" xr:uid="{00000000-0005-0000-0000-00006C2A0000}"/>
    <cellStyle name="Normal 17 4" xfId="10681" xr:uid="{00000000-0005-0000-0000-00006D2A0000}"/>
    <cellStyle name="Normal 17 4 2" xfId="10682" xr:uid="{00000000-0005-0000-0000-00006E2A0000}"/>
    <cellStyle name="Normal 17 4 2 2" xfId="10683" xr:uid="{00000000-0005-0000-0000-00006F2A0000}"/>
    <cellStyle name="Normal 17 4 2 2 2" xfId="10684" xr:uid="{00000000-0005-0000-0000-0000702A0000}"/>
    <cellStyle name="Normal 17 4 2 2 2 2" xfId="10685" xr:uid="{00000000-0005-0000-0000-0000712A0000}"/>
    <cellStyle name="Normal 17 4 2 2 2 3" xfId="10686" xr:uid="{00000000-0005-0000-0000-0000722A0000}"/>
    <cellStyle name="Normal 17 4 2 2 2 4" xfId="10687" xr:uid="{00000000-0005-0000-0000-0000732A0000}"/>
    <cellStyle name="Normal 17 4 2 2 3" xfId="10688" xr:uid="{00000000-0005-0000-0000-0000742A0000}"/>
    <cellStyle name="Normal 17 4 2 2 4" xfId="10689" xr:uid="{00000000-0005-0000-0000-0000752A0000}"/>
    <cellStyle name="Normal 17 4 2 2 5" xfId="10690" xr:uid="{00000000-0005-0000-0000-0000762A0000}"/>
    <cellStyle name="Normal 17 4 2 3" xfId="10691" xr:uid="{00000000-0005-0000-0000-0000772A0000}"/>
    <cellStyle name="Normal 17 4 2 4" xfId="10692" xr:uid="{00000000-0005-0000-0000-0000782A0000}"/>
    <cellStyle name="Normal 17 4 2 4 2" xfId="10693" xr:uid="{00000000-0005-0000-0000-0000792A0000}"/>
    <cellStyle name="Normal 17 4 2 4 3" xfId="10694" xr:uid="{00000000-0005-0000-0000-00007A2A0000}"/>
    <cellStyle name="Normal 17 4 2 4 4" xfId="10695" xr:uid="{00000000-0005-0000-0000-00007B2A0000}"/>
    <cellStyle name="Normal 17 4 2 5" xfId="10696" xr:uid="{00000000-0005-0000-0000-00007C2A0000}"/>
    <cellStyle name="Normal 17 4 2 6" xfId="10697" xr:uid="{00000000-0005-0000-0000-00007D2A0000}"/>
    <cellStyle name="Normal 17 4 2 7" xfId="10698" xr:uid="{00000000-0005-0000-0000-00007E2A0000}"/>
    <cellStyle name="Normal 17 5" xfId="10699" xr:uid="{00000000-0005-0000-0000-00007F2A0000}"/>
    <cellStyle name="Normal 17 5 2" xfId="10700" xr:uid="{00000000-0005-0000-0000-0000802A0000}"/>
    <cellStyle name="Normal 17 5 2 2" xfId="10701" xr:uid="{00000000-0005-0000-0000-0000812A0000}"/>
    <cellStyle name="Normal 17 5 2 2 2" xfId="10702" xr:uid="{00000000-0005-0000-0000-0000822A0000}"/>
    <cellStyle name="Normal 17 5 2 2 2 2" xfId="10703" xr:uid="{00000000-0005-0000-0000-0000832A0000}"/>
    <cellStyle name="Normal 17 5 2 2 2 3" xfId="10704" xr:uid="{00000000-0005-0000-0000-0000842A0000}"/>
    <cellStyle name="Normal 17 5 2 2 2 4" xfId="10705" xr:uid="{00000000-0005-0000-0000-0000852A0000}"/>
    <cellStyle name="Normal 17 5 2 2 3" xfId="10706" xr:uid="{00000000-0005-0000-0000-0000862A0000}"/>
    <cellStyle name="Normal 17 5 2 2 4" xfId="10707" xr:uid="{00000000-0005-0000-0000-0000872A0000}"/>
    <cellStyle name="Normal 17 5 2 2 5" xfId="10708" xr:uid="{00000000-0005-0000-0000-0000882A0000}"/>
    <cellStyle name="Normal 17 5 2 3" xfId="10709" xr:uid="{00000000-0005-0000-0000-0000892A0000}"/>
    <cellStyle name="Normal 17 5 2 4" xfId="10710" xr:uid="{00000000-0005-0000-0000-00008A2A0000}"/>
    <cellStyle name="Normal 17 5 2 4 2" xfId="10711" xr:uid="{00000000-0005-0000-0000-00008B2A0000}"/>
    <cellStyle name="Normal 17 5 2 4 3" xfId="10712" xr:uid="{00000000-0005-0000-0000-00008C2A0000}"/>
    <cellStyle name="Normal 17 5 2 4 4" xfId="10713" xr:uid="{00000000-0005-0000-0000-00008D2A0000}"/>
    <cellStyle name="Normal 17 5 2 5" xfId="10714" xr:uid="{00000000-0005-0000-0000-00008E2A0000}"/>
    <cellStyle name="Normal 17 5 2 6" xfId="10715" xr:uid="{00000000-0005-0000-0000-00008F2A0000}"/>
    <cellStyle name="Normal 17 5 2 7" xfId="10716" xr:uid="{00000000-0005-0000-0000-0000902A0000}"/>
    <cellStyle name="Normal 17 6" xfId="10717" xr:uid="{00000000-0005-0000-0000-0000912A0000}"/>
    <cellStyle name="Normal 17 6 2" xfId="10718" xr:uid="{00000000-0005-0000-0000-0000922A0000}"/>
    <cellStyle name="Normal 17 7" xfId="10719" xr:uid="{00000000-0005-0000-0000-0000932A0000}"/>
    <cellStyle name="Normal 17 7 2" xfId="10720" xr:uid="{00000000-0005-0000-0000-0000942A0000}"/>
    <cellStyle name="Normal 17 8" xfId="10721" xr:uid="{00000000-0005-0000-0000-0000952A0000}"/>
    <cellStyle name="Normal 17 8 2" xfId="10722" xr:uid="{00000000-0005-0000-0000-0000962A0000}"/>
    <cellStyle name="Normal 17 9" xfId="10723" xr:uid="{00000000-0005-0000-0000-0000972A0000}"/>
    <cellStyle name="Normal 17 9 2" xfId="10724" xr:uid="{00000000-0005-0000-0000-0000982A0000}"/>
    <cellStyle name="Normal 18" xfId="10725" xr:uid="{00000000-0005-0000-0000-0000992A0000}"/>
    <cellStyle name="Normal 18 10" xfId="10726" xr:uid="{00000000-0005-0000-0000-00009A2A0000}"/>
    <cellStyle name="Normal 18 2" xfId="10727" xr:uid="{00000000-0005-0000-0000-00009B2A0000}"/>
    <cellStyle name="Normal 18 2 2" xfId="10728" xr:uid="{00000000-0005-0000-0000-00009C2A0000}"/>
    <cellStyle name="Normal 18 2 2 2" xfId="10729" xr:uid="{00000000-0005-0000-0000-00009D2A0000}"/>
    <cellStyle name="Normal 18 2 2 2 2" xfId="10730" xr:uid="{00000000-0005-0000-0000-00009E2A0000}"/>
    <cellStyle name="Normal 18 2 2 2 3" xfId="10731" xr:uid="{00000000-0005-0000-0000-00009F2A0000}"/>
    <cellStyle name="Normal 18 2 2 2 4" xfId="10732" xr:uid="{00000000-0005-0000-0000-0000A02A0000}"/>
    <cellStyle name="Normal 18 2 2 3" xfId="10733" xr:uid="{00000000-0005-0000-0000-0000A12A0000}"/>
    <cellStyle name="Normal 18 2 2 4" xfId="10734" xr:uid="{00000000-0005-0000-0000-0000A22A0000}"/>
    <cellStyle name="Normal 18 2 2 5" xfId="10735" xr:uid="{00000000-0005-0000-0000-0000A32A0000}"/>
    <cellStyle name="Normal 18 2 3" xfId="10736" xr:uid="{00000000-0005-0000-0000-0000A42A0000}"/>
    <cellStyle name="Normal 18 2 4" xfId="10737" xr:uid="{00000000-0005-0000-0000-0000A52A0000}"/>
    <cellStyle name="Normal 18 2 4 2" xfId="10738" xr:uid="{00000000-0005-0000-0000-0000A62A0000}"/>
    <cellStyle name="Normal 18 2 4 3" xfId="10739" xr:uid="{00000000-0005-0000-0000-0000A72A0000}"/>
    <cellStyle name="Normal 18 2 4 4" xfId="10740" xr:uid="{00000000-0005-0000-0000-0000A82A0000}"/>
    <cellStyle name="Normal 18 2 5" xfId="10741" xr:uid="{00000000-0005-0000-0000-0000A92A0000}"/>
    <cellStyle name="Normal 18 2 6" xfId="10742" xr:uid="{00000000-0005-0000-0000-0000AA2A0000}"/>
    <cellStyle name="Normal 18 2 7" xfId="10743" xr:uid="{00000000-0005-0000-0000-0000AB2A0000}"/>
    <cellStyle name="Normal 18 3" xfId="10744" xr:uid="{00000000-0005-0000-0000-0000AC2A0000}"/>
    <cellStyle name="Normal 18 3 2" xfId="10745" xr:uid="{00000000-0005-0000-0000-0000AD2A0000}"/>
    <cellStyle name="Normal 18 3 2 2" xfId="10746" xr:uid="{00000000-0005-0000-0000-0000AE2A0000}"/>
    <cellStyle name="Normal 18 3 2 2 2" xfId="10747" xr:uid="{00000000-0005-0000-0000-0000AF2A0000}"/>
    <cellStyle name="Normal 18 3 2 2 3" xfId="10748" xr:uid="{00000000-0005-0000-0000-0000B02A0000}"/>
    <cellStyle name="Normal 18 3 2 2 4" xfId="10749" xr:uid="{00000000-0005-0000-0000-0000B12A0000}"/>
    <cellStyle name="Normal 18 3 2 3" xfId="10750" xr:uid="{00000000-0005-0000-0000-0000B22A0000}"/>
    <cellStyle name="Normal 18 3 2 4" xfId="10751" xr:uid="{00000000-0005-0000-0000-0000B32A0000}"/>
    <cellStyle name="Normal 18 3 2 5" xfId="10752" xr:uid="{00000000-0005-0000-0000-0000B42A0000}"/>
    <cellStyle name="Normal 18 3 3" xfId="10753" xr:uid="{00000000-0005-0000-0000-0000B52A0000}"/>
    <cellStyle name="Normal 18 3 4" xfId="10754" xr:uid="{00000000-0005-0000-0000-0000B62A0000}"/>
    <cellStyle name="Normal 18 3 4 2" xfId="10755" xr:uid="{00000000-0005-0000-0000-0000B72A0000}"/>
    <cellStyle name="Normal 18 3 4 3" xfId="10756" xr:uid="{00000000-0005-0000-0000-0000B82A0000}"/>
    <cellStyle name="Normal 18 3 4 4" xfId="10757" xr:uid="{00000000-0005-0000-0000-0000B92A0000}"/>
    <cellStyle name="Normal 18 3 5" xfId="10758" xr:uid="{00000000-0005-0000-0000-0000BA2A0000}"/>
    <cellStyle name="Normal 18 3 6" xfId="10759" xr:uid="{00000000-0005-0000-0000-0000BB2A0000}"/>
    <cellStyle name="Normal 18 3 7" xfId="10760" xr:uid="{00000000-0005-0000-0000-0000BC2A0000}"/>
    <cellStyle name="Normal 18 4" xfId="10761" xr:uid="{00000000-0005-0000-0000-0000BD2A0000}"/>
    <cellStyle name="Normal 18 4 2" xfId="10762" xr:uid="{00000000-0005-0000-0000-0000BE2A0000}"/>
    <cellStyle name="Normal 18 4 2 2" xfId="10763" xr:uid="{00000000-0005-0000-0000-0000BF2A0000}"/>
    <cellStyle name="Normal 18 4 2 2 2" xfId="10764" xr:uid="{00000000-0005-0000-0000-0000C02A0000}"/>
    <cellStyle name="Normal 18 4 2 2 3" xfId="10765" xr:uid="{00000000-0005-0000-0000-0000C12A0000}"/>
    <cellStyle name="Normal 18 4 2 2 4" xfId="10766" xr:uid="{00000000-0005-0000-0000-0000C22A0000}"/>
    <cellStyle name="Normal 18 4 2 3" xfId="10767" xr:uid="{00000000-0005-0000-0000-0000C32A0000}"/>
    <cellStyle name="Normal 18 4 2 4" xfId="10768" xr:uid="{00000000-0005-0000-0000-0000C42A0000}"/>
    <cellStyle name="Normal 18 4 2 5" xfId="10769" xr:uid="{00000000-0005-0000-0000-0000C52A0000}"/>
    <cellStyle name="Normal 18 4 3" xfId="10770" xr:uid="{00000000-0005-0000-0000-0000C62A0000}"/>
    <cellStyle name="Normal 18 4 4" xfId="10771" xr:uid="{00000000-0005-0000-0000-0000C72A0000}"/>
    <cellStyle name="Normal 18 4 4 2" xfId="10772" xr:uid="{00000000-0005-0000-0000-0000C82A0000}"/>
    <cellStyle name="Normal 18 4 4 3" xfId="10773" xr:uid="{00000000-0005-0000-0000-0000C92A0000}"/>
    <cellStyle name="Normal 18 4 4 4" xfId="10774" xr:uid="{00000000-0005-0000-0000-0000CA2A0000}"/>
    <cellStyle name="Normal 18 4 5" xfId="10775" xr:uid="{00000000-0005-0000-0000-0000CB2A0000}"/>
    <cellStyle name="Normal 18 4 6" xfId="10776" xr:uid="{00000000-0005-0000-0000-0000CC2A0000}"/>
    <cellStyle name="Normal 18 4 7" xfId="10777" xr:uid="{00000000-0005-0000-0000-0000CD2A0000}"/>
    <cellStyle name="Normal 18 5" xfId="10778" xr:uid="{00000000-0005-0000-0000-0000CE2A0000}"/>
    <cellStyle name="Normal 18 6" xfId="10779" xr:uid="{00000000-0005-0000-0000-0000CF2A0000}"/>
    <cellStyle name="Normal 18 7" xfId="10780" xr:uid="{00000000-0005-0000-0000-0000D02A0000}"/>
    <cellStyle name="Normal 18 8" xfId="10781" xr:uid="{00000000-0005-0000-0000-0000D12A0000}"/>
    <cellStyle name="Normal 18 8 2" xfId="10782" xr:uid="{00000000-0005-0000-0000-0000D22A0000}"/>
    <cellStyle name="Normal 18 8 3" xfId="10783" xr:uid="{00000000-0005-0000-0000-0000D32A0000}"/>
    <cellStyle name="Normal 18 8 4" xfId="10784" xr:uid="{00000000-0005-0000-0000-0000D42A0000}"/>
    <cellStyle name="Normal 19" xfId="10785" xr:uid="{00000000-0005-0000-0000-0000D52A0000}"/>
    <cellStyle name="Normal 19 10" xfId="10786" xr:uid="{00000000-0005-0000-0000-0000D62A0000}"/>
    <cellStyle name="Normal 19 10 2" xfId="10787" xr:uid="{00000000-0005-0000-0000-0000D72A0000}"/>
    <cellStyle name="Normal 19 11" xfId="10788" xr:uid="{00000000-0005-0000-0000-0000D82A0000}"/>
    <cellStyle name="Normal 19 11 2" xfId="10789" xr:uid="{00000000-0005-0000-0000-0000D92A0000}"/>
    <cellStyle name="Normal 19 12" xfId="10790" xr:uid="{00000000-0005-0000-0000-0000DA2A0000}"/>
    <cellStyle name="Normal 19 12 2" xfId="10791" xr:uid="{00000000-0005-0000-0000-0000DB2A0000}"/>
    <cellStyle name="Normal 19 13" xfId="10792" xr:uid="{00000000-0005-0000-0000-0000DC2A0000}"/>
    <cellStyle name="Normal 19 14" xfId="10793" xr:uid="{00000000-0005-0000-0000-0000DD2A0000}"/>
    <cellStyle name="Normal 19 14 2" xfId="10794" xr:uid="{00000000-0005-0000-0000-0000DE2A0000}"/>
    <cellStyle name="Normal 19 14 2 2" xfId="10795" xr:uid="{00000000-0005-0000-0000-0000DF2A0000}"/>
    <cellStyle name="Normal 19 14 2 2 2" xfId="10796" xr:uid="{00000000-0005-0000-0000-0000E02A0000}"/>
    <cellStyle name="Normal 19 14 2 2 3" xfId="10797" xr:uid="{00000000-0005-0000-0000-0000E12A0000}"/>
    <cellStyle name="Normal 19 14 2 2 4" xfId="10798" xr:uid="{00000000-0005-0000-0000-0000E22A0000}"/>
    <cellStyle name="Normal 19 14 2 3" xfId="10799" xr:uid="{00000000-0005-0000-0000-0000E32A0000}"/>
    <cellStyle name="Normal 19 14 2 4" xfId="10800" xr:uid="{00000000-0005-0000-0000-0000E42A0000}"/>
    <cellStyle name="Normal 19 14 2 5" xfId="10801" xr:uid="{00000000-0005-0000-0000-0000E52A0000}"/>
    <cellStyle name="Normal 19 14 3" xfId="10802" xr:uid="{00000000-0005-0000-0000-0000E62A0000}"/>
    <cellStyle name="Normal 19 14 3 2" xfId="10803" xr:uid="{00000000-0005-0000-0000-0000E72A0000}"/>
    <cellStyle name="Normal 19 14 3 3" xfId="10804" xr:uid="{00000000-0005-0000-0000-0000E82A0000}"/>
    <cellStyle name="Normal 19 14 3 4" xfId="10805" xr:uid="{00000000-0005-0000-0000-0000E92A0000}"/>
    <cellStyle name="Normal 19 14 4" xfId="10806" xr:uid="{00000000-0005-0000-0000-0000EA2A0000}"/>
    <cellStyle name="Normal 19 14 5" xfId="10807" xr:uid="{00000000-0005-0000-0000-0000EB2A0000}"/>
    <cellStyle name="Normal 19 14 6" xfId="10808" xr:uid="{00000000-0005-0000-0000-0000EC2A0000}"/>
    <cellStyle name="Normal 19 15" xfId="10809" xr:uid="{00000000-0005-0000-0000-0000ED2A0000}"/>
    <cellStyle name="Normal 19 15 2" xfId="10810" xr:uid="{00000000-0005-0000-0000-0000EE2A0000}"/>
    <cellStyle name="Normal 19 15 3" xfId="10811" xr:uid="{00000000-0005-0000-0000-0000EF2A0000}"/>
    <cellStyle name="Normal 19 15 4" xfId="10812" xr:uid="{00000000-0005-0000-0000-0000F02A0000}"/>
    <cellStyle name="Normal 19 2" xfId="10813" xr:uid="{00000000-0005-0000-0000-0000F12A0000}"/>
    <cellStyle name="Normal 19 2 2" xfId="10814" xr:uid="{00000000-0005-0000-0000-0000F22A0000}"/>
    <cellStyle name="Normal 19 2 3" xfId="10815" xr:uid="{00000000-0005-0000-0000-0000F32A0000}"/>
    <cellStyle name="Normal 19 2 3 2" xfId="10816" xr:uid="{00000000-0005-0000-0000-0000F42A0000}"/>
    <cellStyle name="Normal 19 2 3 2 2" xfId="10817" xr:uid="{00000000-0005-0000-0000-0000F52A0000}"/>
    <cellStyle name="Normal 19 2 3 2 2 2" xfId="10818" xr:uid="{00000000-0005-0000-0000-0000F62A0000}"/>
    <cellStyle name="Normal 19 2 3 2 2 3" xfId="10819" xr:uid="{00000000-0005-0000-0000-0000F72A0000}"/>
    <cellStyle name="Normal 19 2 3 2 2 4" xfId="10820" xr:uid="{00000000-0005-0000-0000-0000F82A0000}"/>
    <cellStyle name="Normal 19 2 3 2 3" xfId="10821" xr:uid="{00000000-0005-0000-0000-0000F92A0000}"/>
    <cellStyle name="Normal 19 2 3 2 4" xfId="10822" xr:uid="{00000000-0005-0000-0000-0000FA2A0000}"/>
    <cellStyle name="Normal 19 2 3 2 5" xfId="10823" xr:uid="{00000000-0005-0000-0000-0000FB2A0000}"/>
    <cellStyle name="Normal 19 2 3 3" xfId="10824" xr:uid="{00000000-0005-0000-0000-0000FC2A0000}"/>
    <cellStyle name="Normal 19 2 3 3 2" xfId="10825" xr:uid="{00000000-0005-0000-0000-0000FD2A0000}"/>
    <cellStyle name="Normal 19 2 3 3 3" xfId="10826" xr:uid="{00000000-0005-0000-0000-0000FE2A0000}"/>
    <cellStyle name="Normal 19 2 3 3 4" xfId="10827" xr:uid="{00000000-0005-0000-0000-0000FF2A0000}"/>
    <cellStyle name="Normal 19 2 3 4" xfId="10828" xr:uid="{00000000-0005-0000-0000-0000002B0000}"/>
    <cellStyle name="Normal 19 2 3 5" xfId="10829" xr:uid="{00000000-0005-0000-0000-0000012B0000}"/>
    <cellStyle name="Normal 19 2 3 6" xfId="10830" xr:uid="{00000000-0005-0000-0000-0000022B0000}"/>
    <cellStyle name="Normal 19 3" xfId="10831" xr:uid="{00000000-0005-0000-0000-0000032B0000}"/>
    <cellStyle name="Normal 19 3 2" xfId="10832" xr:uid="{00000000-0005-0000-0000-0000042B0000}"/>
    <cellStyle name="Normal 19 4" xfId="10833" xr:uid="{00000000-0005-0000-0000-0000052B0000}"/>
    <cellStyle name="Normal 19 4 2" xfId="10834" xr:uid="{00000000-0005-0000-0000-0000062B0000}"/>
    <cellStyle name="Normal 19 5" xfId="10835" xr:uid="{00000000-0005-0000-0000-0000072B0000}"/>
    <cellStyle name="Normal 19 5 2" xfId="10836" xr:uid="{00000000-0005-0000-0000-0000082B0000}"/>
    <cellStyle name="Normal 19 6" xfId="10837" xr:uid="{00000000-0005-0000-0000-0000092B0000}"/>
    <cellStyle name="Normal 19 6 2" xfId="10838" xr:uid="{00000000-0005-0000-0000-00000A2B0000}"/>
    <cellStyle name="Normal 19 7" xfId="10839" xr:uid="{00000000-0005-0000-0000-00000B2B0000}"/>
    <cellStyle name="Normal 19 7 2" xfId="10840" xr:uid="{00000000-0005-0000-0000-00000C2B0000}"/>
    <cellStyle name="Normal 19 7 2 2" xfId="10841" xr:uid="{00000000-0005-0000-0000-00000D2B0000}"/>
    <cellStyle name="Normal 19 7 2 2 2" xfId="10842" xr:uid="{00000000-0005-0000-0000-00000E2B0000}"/>
    <cellStyle name="Normal 19 7 2 2 2 2" xfId="10843" xr:uid="{00000000-0005-0000-0000-00000F2B0000}"/>
    <cellStyle name="Normal 19 7 2 2 2 3" xfId="10844" xr:uid="{00000000-0005-0000-0000-0000102B0000}"/>
    <cellStyle name="Normal 19 7 2 2 2 4" xfId="10845" xr:uid="{00000000-0005-0000-0000-0000112B0000}"/>
    <cellStyle name="Normal 19 7 2 2 3" xfId="10846" xr:uid="{00000000-0005-0000-0000-0000122B0000}"/>
    <cellStyle name="Normal 19 7 2 2 4" xfId="10847" xr:uid="{00000000-0005-0000-0000-0000132B0000}"/>
    <cellStyle name="Normal 19 7 2 2 5" xfId="10848" xr:uid="{00000000-0005-0000-0000-0000142B0000}"/>
    <cellStyle name="Normal 19 7 2 3" xfId="10849" xr:uid="{00000000-0005-0000-0000-0000152B0000}"/>
    <cellStyle name="Normal 19 7 2 4" xfId="10850" xr:uid="{00000000-0005-0000-0000-0000162B0000}"/>
    <cellStyle name="Normal 19 7 2 4 2" xfId="10851" xr:uid="{00000000-0005-0000-0000-0000172B0000}"/>
    <cellStyle name="Normal 19 7 2 4 3" xfId="10852" xr:uid="{00000000-0005-0000-0000-0000182B0000}"/>
    <cellStyle name="Normal 19 7 2 4 4" xfId="10853" xr:uid="{00000000-0005-0000-0000-0000192B0000}"/>
    <cellStyle name="Normal 19 7 2 5" xfId="10854" xr:uid="{00000000-0005-0000-0000-00001A2B0000}"/>
    <cellStyle name="Normal 19 7 2 6" xfId="10855" xr:uid="{00000000-0005-0000-0000-00001B2B0000}"/>
    <cellStyle name="Normal 19 7 2 7" xfId="10856" xr:uid="{00000000-0005-0000-0000-00001C2B0000}"/>
    <cellStyle name="Normal 19 8" xfId="10857" xr:uid="{00000000-0005-0000-0000-00001D2B0000}"/>
    <cellStyle name="Normal 19 8 2" xfId="10858" xr:uid="{00000000-0005-0000-0000-00001E2B0000}"/>
    <cellStyle name="Normal 19 9" xfId="10859" xr:uid="{00000000-0005-0000-0000-00001F2B0000}"/>
    <cellStyle name="Normal 19 9 2" xfId="10860" xr:uid="{00000000-0005-0000-0000-0000202B0000}"/>
    <cellStyle name="Normal 2" xfId="11" xr:uid="{00000000-0005-0000-0000-0000212B0000}"/>
    <cellStyle name="Normal 2 10" xfId="10861" xr:uid="{00000000-0005-0000-0000-0000222B0000}"/>
    <cellStyle name="Normal 2 10 10" xfId="10862" xr:uid="{00000000-0005-0000-0000-0000232B0000}"/>
    <cellStyle name="Normal 2 10 2" xfId="10863" xr:uid="{00000000-0005-0000-0000-0000242B0000}"/>
    <cellStyle name="Normal 2 10 2 2" xfId="4" xr:uid="{00000000-0005-0000-0000-0000252B0000}"/>
    <cellStyle name="Normal 2 10 2 3" xfId="10864" xr:uid="{00000000-0005-0000-0000-0000262B0000}"/>
    <cellStyle name="Normal 2 10 3" xfId="10865" xr:uid="{00000000-0005-0000-0000-0000272B0000}"/>
    <cellStyle name="Normal 2 10 3 2" xfId="10866" xr:uid="{00000000-0005-0000-0000-0000282B0000}"/>
    <cellStyle name="Normal 2 10 3 2 2" xfId="10867" xr:uid="{00000000-0005-0000-0000-0000292B0000}"/>
    <cellStyle name="Normal 2 10 3 2 2 2" xfId="10868" xr:uid="{00000000-0005-0000-0000-00002A2B0000}"/>
    <cellStyle name="Normal 2 10 3 2 2 3" xfId="10869" xr:uid="{00000000-0005-0000-0000-00002B2B0000}"/>
    <cellStyle name="Normal 2 10 3 2 2 4" xfId="10870" xr:uid="{00000000-0005-0000-0000-00002C2B0000}"/>
    <cellStyle name="Normal 2 10 3 2 3" xfId="10871" xr:uid="{00000000-0005-0000-0000-00002D2B0000}"/>
    <cellStyle name="Normal 2 10 3 2 4" xfId="10872" xr:uid="{00000000-0005-0000-0000-00002E2B0000}"/>
    <cellStyle name="Normal 2 10 3 2 5" xfId="10873" xr:uid="{00000000-0005-0000-0000-00002F2B0000}"/>
    <cellStyle name="Normal 2 10 3 3" xfId="10874" xr:uid="{00000000-0005-0000-0000-0000302B0000}"/>
    <cellStyle name="Normal 2 10 3 4" xfId="10875" xr:uid="{00000000-0005-0000-0000-0000312B0000}"/>
    <cellStyle name="Normal 2 10 3 4 2" xfId="10876" xr:uid="{00000000-0005-0000-0000-0000322B0000}"/>
    <cellStyle name="Normal 2 10 3 4 3" xfId="10877" xr:uid="{00000000-0005-0000-0000-0000332B0000}"/>
    <cellStyle name="Normal 2 10 3 4 4" xfId="10878" xr:uid="{00000000-0005-0000-0000-0000342B0000}"/>
    <cellStyle name="Normal 2 10 3 5" xfId="10879" xr:uid="{00000000-0005-0000-0000-0000352B0000}"/>
    <cellStyle name="Normal 2 10 3 6" xfId="10880" xr:uid="{00000000-0005-0000-0000-0000362B0000}"/>
    <cellStyle name="Normal 2 10 3 7" xfId="10881" xr:uid="{00000000-0005-0000-0000-0000372B0000}"/>
    <cellStyle name="Normal 2 10 4" xfId="10882" xr:uid="{00000000-0005-0000-0000-0000382B0000}"/>
    <cellStyle name="Normal 2 10 4 2" xfId="10883" xr:uid="{00000000-0005-0000-0000-0000392B0000}"/>
    <cellStyle name="Normal 2 10 4 2 2" xfId="10884" xr:uid="{00000000-0005-0000-0000-00003A2B0000}"/>
    <cellStyle name="Normal 2 10 4 2 2 2" xfId="10885" xr:uid="{00000000-0005-0000-0000-00003B2B0000}"/>
    <cellStyle name="Normal 2 10 4 2 2 3" xfId="10886" xr:uid="{00000000-0005-0000-0000-00003C2B0000}"/>
    <cellStyle name="Normal 2 10 4 2 2 4" xfId="10887" xr:uid="{00000000-0005-0000-0000-00003D2B0000}"/>
    <cellStyle name="Normal 2 10 4 2 3" xfId="10888" xr:uid="{00000000-0005-0000-0000-00003E2B0000}"/>
    <cellStyle name="Normal 2 10 4 2 4" xfId="10889" xr:uid="{00000000-0005-0000-0000-00003F2B0000}"/>
    <cellStyle name="Normal 2 10 4 2 5" xfId="10890" xr:uid="{00000000-0005-0000-0000-0000402B0000}"/>
    <cellStyle name="Normal 2 10 4 3" xfId="10891" xr:uid="{00000000-0005-0000-0000-0000412B0000}"/>
    <cellStyle name="Normal 2 10 4 3 2" xfId="10892" xr:uid="{00000000-0005-0000-0000-0000422B0000}"/>
    <cellStyle name="Normal 2 10 4 3 3" xfId="10893" xr:uid="{00000000-0005-0000-0000-0000432B0000}"/>
    <cellStyle name="Normal 2 10 4 3 4" xfId="10894" xr:uid="{00000000-0005-0000-0000-0000442B0000}"/>
    <cellStyle name="Normal 2 10 4 4" xfId="10895" xr:uid="{00000000-0005-0000-0000-0000452B0000}"/>
    <cellStyle name="Normal 2 10 4 5" xfId="10896" xr:uid="{00000000-0005-0000-0000-0000462B0000}"/>
    <cellStyle name="Normal 2 10 4 6" xfId="10897" xr:uid="{00000000-0005-0000-0000-0000472B0000}"/>
    <cellStyle name="Normal 2 11" xfId="10898" xr:uid="{00000000-0005-0000-0000-0000482B0000}"/>
    <cellStyle name="Normal 2 11 2" xfId="10899" xr:uid="{00000000-0005-0000-0000-0000492B0000}"/>
    <cellStyle name="Normal 2 11 2 2" xfId="10900" xr:uid="{00000000-0005-0000-0000-00004A2B0000}"/>
    <cellStyle name="Normal 2 11 3" xfId="10901" xr:uid="{00000000-0005-0000-0000-00004B2B0000}"/>
    <cellStyle name="Normal 2 12" xfId="10902" xr:uid="{00000000-0005-0000-0000-00004C2B0000}"/>
    <cellStyle name="Normal 2 12 2" xfId="10903" xr:uid="{00000000-0005-0000-0000-00004D2B0000}"/>
    <cellStyle name="Normal 2 12 2 2" xfId="10904" xr:uid="{00000000-0005-0000-0000-00004E2B0000}"/>
    <cellStyle name="Normal 2 12 3" xfId="10905" xr:uid="{00000000-0005-0000-0000-00004F2B0000}"/>
    <cellStyle name="Normal 2 13" xfId="10906" xr:uid="{00000000-0005-0000-0000-0000502B0000}"/>
    <cellStyle name="Normal 2 13 2" xfId="10907" xr:uid="{00000000-0005-0000-0000-0000512B0000}"/>
    <cellStyle name="Normal 2 13 2 2" xfId="10908" xr:uid="{00000000-0005-0000-0000-0000522B0000}"/>
    <cellStyle name="Normal 2 13 2 2 2" xfId="10909" xr:uid="{00000000-0005-0000-0000-0000532B0000}"/>
    <cellStyle name="Normal 2 13 2 2 2 2" xfId="10910" xr:uid="{00000000-0005-0000-0000-0000542B0000}"/>
    <cellStyle name="Normal 2 13 2 2 2 3" xfId="10911" xr:uid="{00000000-0005-0000-0000-0000552B0000}"/>
    <cellStyle name="Normal 2 13 2 2 2 4" xfId="10912" xr:uid="{00000000-0005-0000-0000-0000562B0000}"/>
    <cellStyle name="Normal 2 13 2 2 3" xfId="10913" xr:uid="{00000000-0005-0000-0000-0000572B0000}"/>
    <cellStyle name="Normal 2 13 2 2 4" xfId="10914" xr:uid="{00000000-0005-0000-0000-0000582B0000}"/>
    <cellStyle name="Normal 2 13 2 2 5" xfId="10915" xr:uid="{00000000-0005-0000-0000-0000592B0000}"/>
    <cellStyle name="Normal 2 13 2 3" xfId="10916" xr:uid="{00000000-0005-0000-0000-00005A2B0000}"/>
    <cellStyle name="Normal 2 13 2 4" xfId="10917" xr:uid="{00000000-0005-0000-0000-00005B2B0000}"/>
    <cellStyle name="Normal 2 13 2 4 2" xfId="10918" xr:uid="{00000000-0005-0000-0000-00005C2B0000}"/>
    <cellStyle name="Normal 2 13 2 4 3" xfId="10919" xr:uid="{00000000-0005-0000-0000-00005D2B0000}"/>
    <cellStyle name="Normal 2 13 2 4 4" xfId="10920" xr:uid="{00000000-0005-0000-0000-00005E2B0000}"/>
    <cellStyle name="Normal 2 13 2 5" xfId="10921" xr:uid="{00000000-0005-0000-0000-00005F2B0000}"/>
    <cellStyle name="Normal 2 13 2 6" xfId="10922" xr:uid="{00000000-0005-0000-0000-0000602B0000}"/>
    <cellStyle name="Normal 2 13 2 7" xfId="10923" xr:uid="{00000000-0005-0000-0000-0000612B0000}"/>
    <cellStyle name="Normal 2 14" xfId="10924" xr:uid="{00000000-0005-0000-0000-0000622B0000}"/>
    <cellStyle name="Normal 2 14 2" xfId="10925" xr:uid="{00000000-0005-0000-0000-0000632B0000}"/>
    <cellStyle name="Normal 2 15" xfId="10926" xr:uid="{00000000-0005-0000-0000-0000642B0000}"/>
    <cellStyle name="Normal 2 15 2" xfId="10927" xr:uid="{00000000-0005-0000-0000-0000652B0000}"/>
    <cellStyle name="Normal 2 16" xfId="10928" xr:uid="{00000000-0005-0000-0000-0000662B0000}"/>
    <cellStyle name="Normal 2 16 2" xfId="10929" xr:uid="{00000000-0005-0000-0000-0000672B0000}"/>
    <cellStyle name="Normal 2 17" xfId="10930" xr:uid="{00000000-0005-0000-0000-0000682B0000}"/>
    <cellStyle name="Normal 2 17 2" xfId="10931" xr:uid="{00000000-0005-0000-0000-0000692B0000}"/>
    <cellStyle name="Normal 2 18" xfId="10932" xr:uid="{00000000-0005-0000-0000-00006A2B0000}"/>
    <cellStyle name="Normal 2 18 2" xfId="10933" xr:uid="{00000000-0005-0000-0000-00006B2B0000}"/>
    <cellStyle name="Normal 2 19" xfId="10934" xr:uid="{00000000-0005-0000-0000-00006C2B0000}"/>
    <cellStyle name="Normal 2 19 2" xfId="10935" xr:uid="{00000000-0005-0000-0000-00006D2B0000}"/>
    <cellStyle name="Normal 2 2" xfId="5" xr:uid="{00000000-0005-0000-0000-00006E2B0000}"/>
    <cellStyle name="Normal 2 2 10" xfId="10936" xr:uid="{00000000-0005-0000-0000-00006F2B0000}"/>
    <cellStyle name="Normal 2 2 10 2" xfId="10937" xr:uid="{00000000-0005-0000-0000-0000702B0000}"/>
    <cellStyle name="Normal 2 2 10 2 2" xfId="10938" xr:uid="{00000000-0005-0000-0000-0000712B0000}"/>
    <cellStyle name="Normal 2 2 10 2 3" xfId="10939" xr:uid="{00000000-0005-0000-0000-0000722B0000}"/>
    <cellStyle name="Normal 2 2 10 2 3 2" xfId="10940" xr:uid="{00000000-0005-0000-0000-0000732B0000}"/>
    <cellStyle name="Normal 2 2 10 2 3 3" xfId="10941" xr:uid="{00000000-0005-0000-0000-0000742B0000}"/>
    <cellStyle name="Normal 2 2 10 2 3 4" xfId="10942" xr:uid="{00000000-0005-0000-0000-0000752B0000}"/>
    <cellStyle name="Normal 2 2 10 2 4" xfId="10943" xr:uid="{00000000-0005-0000-0000-0000762B0000}"/>
    <cellStyle name="Normal 2 2 10 2 5" xfId="10944" xr:uid="{00000000-0005-0000-0000-0000772B0000}"/>
    <cellStyle name="Normal 2 2 10 2 6" xfId="10945" xr:uid="{00000000-0005-0000-0000-0000782B0000}"/>
    <cellStyle name="Normal 2 2 10 3" xfId="10946" xr:uid="{00000000-0005-0000-0000-0000792B0000}"/>
    <cellStyle name="Normal 2 2 10 3 2" xfId="10947" xr:uid="{00000000-0005-0000-0000-00007A2B0000}"/>
    <cellStyle name="Normal 2 2 10 3 3" xfId="10948" xr:uid="{00000000-0005-0000-0000-00007B2B0000}"/>
    <cellStyle name="Normal 2 2 10 3 4" xfId="10949" xr:uid="{00000000-0005-0000-0000-00007C2B0000}"/>
    <cellStyle name="Normal 2 2 10 4" xfId="10950" xr:uid="{00000000-0005-0000-0000-00007D2B0000}"/>
    <cellStyle name="Normal 2 2 10 5" xfId="10951" xr:uid="{00000000-0005-0000-0000-00007E2B0000}"/>
    <cellStyle name="Normal 2 2 10 6" xfId="10952" xr:uid="{00000000-0005-0000-0000-00007F2B0000}"/>
    <cellStyle name="Normal 2 2 100" xfId="10953" xr:uid="{00000000-0005-0000-0000-0000802B0000}"/>
    <cellStyle name="Normal 2 2 101" xfId="10954" xr:uid="{00000000-0005-0000-0000-0000812B0000}"/>
    <cellStyle name="Normal 2 2 102" xfId="10955" xr:uid="{00000000-0005-0000-0000-0000822B0000}"/>
    <cellStyle name="Normal 2 2 103" xfId="10956" xr:uid="{00000000-0005-0000-0000-0000832B0000}"/>
    <cellStyle name="Normal 2 2 104" xfId="10957" xr:uid="{00000000-0005-0000-0000-0000842B0000}"/>
    <cellStyle name="Normal 2 2 105" xfId="10958" xr:uid="{00000000-0005-0000-0000-0000852B0000}"/>
    <cellStyle name="Normal 2 2 106" xfId="10959" xr:uid="{00000000-0005-0000-0000-0000862B0000}"/>
    <cellStyle name="Normal 2 2 107" xfId="10960" xr:uid="{00000000-0005-0000-0000-0000872B0000}"/>
    <cellStyle name="Normal 2 2 11" xfId="10961" xr:uid="{00000000-0005-0000-0000-0000882B0000}"/>
    <cellStyle name="Normal 2 2 11 2" xfId="10962" xr:uid="{00000000-0005-0000-0000-0000892B0000}"/>
    <cellStyle name="Normal 2 2 11 2 2" xfId="10963" xr:uid="{00000000-0005-0000-0000-00008A2B0000}"/>
    <cellStyle name="Normal 2 2 11 2 3" xfId="10964" xr:uid="{00000000-0005-0000-0000-00008B2B0000}"/>
    <cellStyle name="Normal 2 2 11 2 3 2" xfId="10965" xr:uid="{00000000-0005-0000-0000-00008C2B0000}"/>
    <cellStyle name="Normal 2 2 11 2 3 3" xfId="10966" xr:uid="{00000000-0005-0000-0000-00008D2B0000}"/>
    <cellStyle name="Normal 2 2 11 2 3 4" xfId="10967" xr:uid="{00000000-0005-0000-0000-00008E2B0000}"/>
    <cellStyle name="Normal 2 2 11 2 4" xfId="10968" xr:uid="{00000000-0005-0000-0000-00008F2B0000}"/>
    <cellStyle name="Normal 2 2 11 2 5" xfId="10969" xr:uid="{00000000-0005-0000-0000-0000902B0000}"/>
    <cellStyle name="Normal 2 2 11 2 6" xfId="10970" xr:uid="{00000000-0005-0000-0000-0000912B0000}"/>
    <cellStyle name="Normal 2 2 11 3" xfId="10971" xr:uid="{00000000-0005-0000-0000-0000922B0000}"/>
    <cellStyle name="Normal 2 2 11 3 2" xfId="10972" xr:uid="{00000000-0005-0000-0000-0000932B0000}"/>
    <cellStyle name="Normal 2 2 11 3 3" xfId="10973" xr:uid="{00000000-0005-0000-0000-0000942B0000}"/>
    <cellStyle name="Normal 2 2 11 3 4" xfId="10974" xr:uid="{00000000-0005-0000-0000-0000952B0000}"/>
    <cellStyle name="Normal 2 2 11 4" xfId="10975" xr:uid="{00000000-0005-0000-0000-0000962B0000}"/>
    <cellStyle name="Normal 2 2 11 5" xfId="10976" xr:uid="{00000000-0005-0000-0000-0000972B0000}"/>
    <cellStyle name="Normal 2 2 11 6" xfId="10977" xr:uid="{00000000-0005-0000-0000-0000982B0000}"/>
    <cellStyle name="Normal 2 2 12" xfId="10978" xr:uid="{00000000-0005-0000-0000-0000992B0000}"/>
    <cellStyle name="Normal 2 2 12 2" xfId="10979" xr:uid="{00000000-0005-0000-0000-00009A2B0000}"/>
    <cellStyle name="Normal 2 2 13" xfId="10980" xr:uid="{00000000-0005-0000-0000-00009B2B0000}"/>
    <cellStyle name="Normal 2 2 13 2" xfId="10981" xr:uid="{00000000-0005-0000-0000-00009C2B0000}"/>
    <cellStyle name="Normal 2 2 13 2 2" xfId="10982" xr:uid="{00000000-0005-0000-0000-00009D2B0000}"/>
    <cellStyle name="Normal 2 2 13 2 3" xfId="10983" xr:uid="{00000000-0005-0000-0000-00009E2B0000}"/>
    <cellStyle name="Normal 2 2 13 2 3 2" xfId="10984" xr:uid="{00000000-0005-0000-0000-00009F2B0000}"/>
    <cellStyle name="Normal 2 2 13 2 3 3" xfId="10985" xr:uid="{00000000-0005-0000-0000-0000A02B0000}"/>
    <cellStyle name="Normal 2 2 13 2 3 4" xfId="10986" xr:uid="{00000000-0005-0000-0000-0000A12B0000}"/>
    <cellStyle name="Normal 2 2 13 2 4" xfId="10987" xr:uid="{00000000-0005-0000-0000-0000A22B0000}"/>
    <cellStyle name="Normal 2 2 13 2 5" xfId="10988" xr:uid="{00000000-0005-0000-0000-0000A32B0000}"/>
    <cellStyle name="Normal 2 2 13 2 6" xfId="10989" xr:uid="{00000000-0005-0000-0000-0000A42B0000}"/>
    <cellStyle name="Normal 2 2 13 3" xfId="10990" xr:uid="{00000000-0005-0000-0000-0000A52B0000}"/>
    <cellStyle name="Normal 2 2 13 3 2" xfId="10991" xr:uid="{00000000-0005-0000-0000-0000A62B0000}"/>
    <cellStyle name="Normal 2 2 13 3 3" xfId="10992" xr:uid="{00000000-0005-0000-0000-0000A72B0000}"/>
    <cellStyle name="Normal 2 2 13 3 4" xfId="10993" xr:uid="{00000000-0005-0000-0000-0000A82B0000}"/>
    <cellStyle name="Normal 2 2 13 4" xfId="10994" xr:uid="{00000000-0005-0000-0000-0000A92B0000}"/>
    <cellStyle name="Normal 2 2 13 5" xfId="10995" xr:uid="{00000000-0005-0000-0000-0000AA2B0000}"/>
    <cellStyle name="Normal 2 2 13 6" xfId="10996" xr:uid="{00000000-0005-0000-0000-0000AB2B0000}"/>
    <cellStyle name="Normal 2 2 14" xfId="10997" xr:uid="{00000000-0005-0000-0000-0000AC2B0000}"/>
    <cellStyle name="Normal 2 2 14 2" xfId="10998" xr:uid="{00000000-0005-0000-0000-0000AD2B0000}"/>
    <cellStyle name="Normal 2 2 14 2 2" xfId="10999" xr:uid="{00000000-0005-0000-0000-0000AE2B0000}"/>
    <cellStyle name="Normal 2 2 14 2 3" xfId="11000" xr:uid="{00000000-0005-0000-0000-0000AF2B0000}"/>
    <cellStyle name="Normal 2 2 14 2 3 2" xfId="11001" xr:uid="{00000000-0005-0000-0000-0000B02B0000}"/>
    <cellStyle name="Normal 2 2 14 2 3 3" xfId="11002" xr:uid="{00000000-0005-0000-0000-0000B12B0000}"/>
    <cellStyle name="Normal 2 2 14 2 3 4" xfId="11003" xr:uid="{00000000-0005-0000-0000-0000B22B0000}"/>
    <cellStyle name="Normal 2 2 14 2 4" xfId="11004" xr:uid="{00000000-0005-0000-0000-0000B32B0000}"/>
    <cellStyle name="Normal 2 2 14 2 5" xfId="11005" xr:uid="{00000000-0005-0000-0000-0000B42B0000}"/>
    <cellStyle name="Normal 2 2 14 2 6" xfId="11006" xr:uid="{00000000-0005-0000-0000-0000B52B0000}"/>
    <cellStyle name="Normal 2 2 14 3" xfId="11007" xr:uid="{00000000-0005-0000-0000-0000B62B0000}"/>
    <cellStyle name="Normal 2 2 14 3 2" xfId="11008" xr:uid="{00000000-0005-0000-0000-0000B72B0000}"/>
    <cellStyle name="Normal 2 2 14 3 3" xfId="11009" xr:uid="{00000000-0005-0000-0000-0000B82B0000}"/>
    <cellStyle name="Normal 2 2 14 3 4" xfId="11010" xr:uid="{00000000-0005-0000-0000-0000B92B0000}"/>
    <cellStyle name="Normal 2 2 14 4" xfId="11011" xr:uid="{00000000-0005-0000-0000-0000BA2B0000}"/>
    <cellStyle name="Normal 2 2 14 5" xfId="11012" xr:uid="{00000000-0005-0000-0000-0000BB2B0000}"/>
    <cellStyle name="Normal 2 2 14 6" xfId="11013" xr:uid="{00000000-0005-0000-0000-0000BC2B0000}"/>
    <cellStyle name="Normal 2 2 15" xfId="11014" xr:uid="{00000000-0005-0000-0000-0000BD2B0000}"/>
    <cellStyle name="Normal 2 2 15 2" xfId="11015" xr:uid="{00000000-0005-0000-0000-0000BE2B0000}"/>
    <cellStyle name="Normal 2 2 15 2 2" xfId="11016" xr:uid="{00000000-0005-0000-0000-0000BF2B0000}"/>
    <cellStyle name="Normal 2 2 15 2 3" xfId="11017" xr:uid="{00000000-0005-0000-0000-0000C02B0000}"/>
    <cellStyle name="Normal 2 2 15 2 3 2" xfId="11018" xr:uid="{00000000-0005-0000-0000-0000C12B0000}"/>
    <cellStyle name="Normal 2 2 15 2 3 3" xfId="11019" xr:uid="{00000000-0005-0000-0000-0000C22B0000}"/>
    <cellStyle name="Normal 2 2 15 2 3 4" xfId="11020" xr:uid="{00000000-0005-0000-0000-0000C32B0000}"/>
    <cellStyle name="Normal 2 2 15 2 4" xfId="11021" xr:uid="{00000000-0005-0000-0000-0000C42B0000}"/>
    <cellStyle name="Normal 2 2 15 2 5" xfId="11022" xr:uid="{00000000-0005-0000-0000-0000C52B0000}"/>
    <cellStyle name="Normal 2 2 15 2 6" xfId="11023" xr:uid="{00000000-0005-0000-0000-0000C62B0000}"/>
    <cellStyle name="Normal 2 2 15 3" xfId="11024" xr:uid="{00000000-0005-0000-0000-0000C72B0000}"/>
    <cellStyle name="Normal 2 2 15 3 2" xfId="11025" xr:uid="{00000000-0005-0000-0000-0000C82B0000}"/>
    <cellStyle name="Normal 2 2 15 3 3" xfId="11026" xr:uid="{00000000-0005-0000-0000-0000C92B0000}"/>
    <cellStyle name="Normal 2 2 15 3 4" xfId="11027" xr:uid="{00000000-0005-0000-0000-0000CA2B0000}"/>
    <cellStyle name="Normal 2 2 15 4" xfId="11028" xr:uid="{00000000-0005-0000-0000-0000CB2B0000}"/>
    <cellStyle name="Normal 2 2 15 5" xfId="11029" xr:uid="{00000000-0005-0000-0000-0000CC2B0000}"/>
    <cellStyle name="Normal 2 2 15 6" xfId="11030" xr:uid="{00000000-0005-0000-0000-0000CD2B0000}"/>
    <cellStyle name="Normal 2 2 16" xfId="11031" xr:uid="{00000000-0005-0000-0000-0000CE2B0000}"/>
    <cellStyle name="Normal 2 2 16 2" xfId="11032" xr:uid="{00000000-0005-0000-0000-0000CF2B0000}"/>
    <cellStyle name="Normal 2 2 17" xfId="11033" xr:uid="{00000000-0005-0000-0000-0000D02B0000}"/>
    <cellStyle name="Normal 2 2 17 2" xfId="11034" xr:uid="{00000000-0005-0000-0000-0000D12B0000}"/>
    <cellStyle name="Normal 2 2 17 2 2" xfId="11035" xr:uid="{00000000-0005-0000-0000-0000D22B0000}"/>
    <cellStyle name="Normal 2 2 17 2 3" xfId="11036" xr:uid="{00000000-0005-0000-0000-0000D32B0000}"/>
    <cellStyle name="Normal 2 2 17 2 3 2" xfId="11037" xr:uid="{00000000-0005-0000-0000-0000D42B0000}"/>
    <cellStyle name="Normal 2 2 17 2 3 3" xfId="11038" xr:uid="{00000000-0005-0000-0000-0000D52B0000}"/>
    <cellStyle name="Normal 2 2 17 2 3 4" xfId="11039" xr:uid="{00000000-0005-0000-0000-0000D62B0000}"/>
    <cellStyle name="Normal 2 2 17 2 4" xfId="11040" xr:uid="{00000000-0005-0000-0000-0000D72B0000}"/>
    <cellStyle name="Normal 2 2 17 2 5" xfId="11041" xr:uid="{00000000-0005-0000-0000-0000D82B0000}"/>
    <cellStyle name="Normal 2 2 17 2 6" xfId="11042" xr:uid="{00000000-0005-0000-0000-0000D92B0000}"/>
    <cellStyle name="Normal 2 2 17 3" xfId="11043" xr:uid="{00000000-0005-0000-0000-0000DA2B0000}"/>
    <cellStyle name="Normal 2 2 17 3 2" xfId="11044" xr:uid="{00000000-0005-0000-0000-0000DB2B0000}"/>
    <cellStyle name="Normal 2 2 17 3 3" xfId="11045" xr:uid="{00000000-0005-0000-0000-0000DC2B0000}"/>
    <cellStyle name="Normal 2 2 17 3 4" xfId="11046" xr:uid="{00000000-0005-0000-0000-0000DD2B0000}"/>
    <cellStyle name="Normal 2 2 17 4" xfId="11047" xr:uid="{00000000-0005-0000-0000-0000DE2B0000}"/>
    <cellStyle name="Normal 2 2 17 5" xfId="11048" xr:uid="{00000000-0005-0000-0000-0000DF2B0000}"/>
    <cellStyle name="Normal 2 2 17 6" xfId="11049" xr:uid="{00000000-0005-0000-0000-0000E02B0000}"/>
    <cellStyle name="Normal 2 2 18" xfId="11050" xr:uid="{00000000-0005-0000-0000-0000E12B0000}"/>
    <cellStyle name="Normal 2 2 18 2" xfId="11051" xr:uid="{00000000-0005-0000-0000-0000E22B0000}"/>
    <cellStyle name="Normal 2 2 18 2 2" xfId="11052" xr:uid="{00000000-0005-0000-0000-0000E32B0000}"/>
    <cellStyle name="Normal 2 2 18 2 3" xfId="11053" xr:uid="{00000000-0005-0000-0000-0000E42B0000}"/>
    <cellStyle name="Normal 2 2 18 2 3 2" xfId="11054" xr:uid="{00000000-0005-0000-0000-0000E52B0000}"/>
    <cellStyle name="Normal 2 2 18 2 3 3" xfId="11055" xr:uid="{00000000-0005-0000-0000-0000E62B0000}"/>
    <cellStyle name="Normal 2 2 18 2 3 4" xfId="11056" xr:uid="{00000000-0005-0000-0000-0000E72B0000}"/>
    <cellStyle name="Normal 2 2 18 2 4" xfId="11057" xr:uid="{00000000-0005-0000-0000-0000E82B0000}"/>
    <cellStyle name="Normal 2 2 18 2 5" xfId="11058" xr:uid="{00000000-0005-0000-0000-0000E92B0000}"/>
    <cellStyle name="Normal 2 2 18 2 6" xfId="11059" xr:uid="{00000000-0005-0000-0000-0000EA2B0000}"/>
    <cellStyle name="Normal 2 2 18 3" xfId="11060" xr:uid="{00000000-0005-0000-0000-0000EB2B0000}"/>
    <cellStyle name="Normal 2 2 18 3 2" xfId="11061" xr:uid="{00000000-0005-0000-0000-0000EC2B0000}"/>
    <cellStyle name="Normal 2 2 18 3 3" xfId="11062" xr:uid="{00000000-0005-0000-0000-0000ED2B0000}"/>
    <cellStyle name="Normal 2 2 18 3 4" xfId="11063" xr:uid="{00000000-0005-0000-0000-0000EE2B0000}"/>
    <cellStyle name="Normal 2 2 18 4" xfId="11064" xr:uid="{00000000-0005-0000-0000-0000EF2B0000}"/>
    <cellStyle name="Normal 2 2 18 5" xfId="11065" xr:uid="{00000000-0005-0000-0000-0000F02B0000}"/>
    <cellStyle name="Normal 2 2 18 6" xfId="11066" xr:uid="{00000000-0005-0000-0000-0000F12B0000}"/>
    <cellStyle name="Normal 2 2 19" xfId="11067" xr:uid="{00000000-0005-0000-0000-0000F22B0000}"/>
    <cellStyle name="Normal 2 2 19 2" xfId="11068" xr:uid="{00000000-0005-0000-0000-0000F32B0000}"/>
    <cellStyle name="Normal 2 2 19 2 2" xfId="11069" xr:uid="{00000000-0005-0000-0000-0000F42B0000}"/>
    <cellStyle name="Normal 2 2 19 2 3" xfId="11070" xr:uid="{00000000-0005-0000-0000-0000F52B0000}"/>
    <cellStyle name="Normal 2 2 19 2 3 2" xfId="11071" xr:uid="{00000000-0005-0000-0000-0000F62B0000}"/>
    <cellStyle name="Normal 2 2 19 2 3 3" xfId="11072" xr:uid="{00000000-0005-0000-0000-0000F72B0000}"/>
    <cellStyle name="Normal 2 2 19 2 3 4" xfId="11073" xr:uid="{00000000-0005-0000-0000-0000F82B0000}"/>
    <cellStyle name="Normal 2 2 19 2 4" xfId="11074" xr:uid="{00000000-0005-0000-0000-0000F92B0000}"/>
    <cellStyle name="Normal 2 2 19 2 5" xfId="11075" xr:uid="{00000000-0005-0000-0000-0000FA2B0000}"/>
    <cellStyle name="Normal 2 2 19 2 6" xfId="11076" xr:uid="{00000000-0005-0000-0000-0000FB2B0000}"/>
    <cellStyle name="Normal 2 2 19 3" xfId="11077" xr:uid="{00000000-0005-0000-0000-0000FC2B0000}"/>
    <cellStyle name="Normal 2 2 19 3 2" xfId="11078" xr:uid="{00000000-0005-0000-0000-0000FD2B0000}"/>
    <cellStyle name="Normal 2 2 19 3 3" xfId="11079" xr:uid="{00000000-0005-0000-0000-0000FE2B0000}"/>
    <cellStyle name="Normal 2 2 19 3 4" xfId="11080" xr:uid="{00000000-0005-0000-0000-0000FF2B0000}"/>
    <cellStyle name="Normal 2 2 19 4" xfId="11081" xr:uid="{00000000-0005-0000-0000-0000002C0000}"/>
    <cellStyle name="Normal 2 2 19 5" xfId="11082" xr:uid="{00000000-0005-0000-0000-0000012C0000}"/>
    <cellStyle name="Normal 2 2 19 6" xfId="11083" xr:uid="{00000000-0005-0000-0000-0000022C0000}"/>
    <cellStyle name="Normal 2 2 2" xfId="11084" xr:uid="{00000000-0005-0000-0000-0000032C0000}"/>
    <cellStyle name="Normal 2 2 2 10" xfId="11085" xr:uid="{00000000-0005-0000-0000-0000042C0000}"/>
    <cellStyle name="Normal 2 2 2 11" xfId="11086" xr:uid="{00000000-0005-0000-0000-0000052C0000}"/>
    <cellStyle name="Normal 2 2 2 12" xfId="11087" xr:uid="{00000000-0005-0000-0000-0000062C0000}"/>
    <cellStyle name="Normal 2 2 2 13" xfId="11088" xr:uid="{00000000-0005-0000-0000-0000072C0000}"/>
    <cellStyle name="Normal 2 2 2 14" xfId="11089" xr:uid="{00000000-0005-0000-0000-0000082C0000}"/>
    <cellStyle name="Normal 2 2 2 15" xfId="11090" xr:uid="{00000000-0005-0000-0000-0000092C0000}"/>
    <cellStyle name="Normal 2 2 2 16" xfId="11091" xr:uid="{00000000-0005-0000-0000-00000A2C0000}"/>
    <cellStyle name="Normal 2 2 2 17" xfId="11092" xr:uid="{00000000-0005-0000-0000-00000B2C0000}"/>
    <cellStyle name="Normal 2 2 2 18" xfId="11093" xr:uid="{00000000-0005-0000-0000-00000C2C0000}"/>
    <cellStyle name="Normal 2 2 2 18 2" xfId="11094" xr:uid="{00000000-0005-0000-0000-00000D2C0000}"/>
    <cellStyle name="Normal 2 2 2 18 2 2" xfId="11095" xr:uid="{00000000-0005-0000-0000-00000E2C0000}"/>
    <cellStyle name="Normal 2 2 2 18 2 2 2" xfId="11096" xr:uid="{00000000-0005-0000-0000-00000F2C0000}"/>
    <cellStyle name="Normal 2 2 2 18 2 2 3" xfId="11097" xr:uid="{00000000-0005-0000-0000-0000102C0000}"/>
    <cellStyle name="Normal 2 2 2 18 2 2 4" xfId="11098" xr:uid="{00000000-0005-0000-0000-0000112C0000}"/>
    <cellStyle name="Normal 2 2 2 18 2 3" xfId="11099" xr:uid="{00000000-0005-0000-0000-0000122C0000}"/>
    <cellStyle name="Normal 2 2 2 18 2 4" xfId="11100" xr:uid="{00000000-0005-0000-0000-0000132C0000}"/>
    <cellStyle name="Normal 2 2 2 18 2 5" xfId="11101" xr:uid="{00000000-0005-0000-0000-0000142C0000}"/>
    <cellStyle name="Normal 2 2 2 18 3" xfId="11102" xr:uid="{00000000-0005-0000-0000-0000152C0000}"/>
    <cellStyle name="Normal 2 2 2 18 4" xfId="11103" xr:uid="{00000000-0005-0000-0000-0000162C0000}"/>
    <cellStyle name="Normal 2 2 2 18 4 2" xfId="11104" xr:uid="{00000000-0005-0000-0000-0000172C0000}"/>
    <cellStyle name="Normal 2 2 2 18 4 3" xfId="11105" xr:uid="{00000000-0005-0000-0000-0000182C0000}"/>
    <cellStyle name="Normal 2 2 2 18 4 4" xfId="11106" xr:uid="{00000000-0005-0000-0000-0000192C0000}"/>
    <cellStyle name="Normal 2 2 2 18 5" xfId="11107" xr:uid="{00000000-0005-0000-0000-00001A2C0000}"/>
    <cellStyle name="Normal 2 2 2 18 6" xfId="11108" xr:uid="{00000000-0005-0000-0000-00001B2C0000}"/>
    <cellStyle name="Normal 2 2 2 18 7" xfId="11109" xr:uid="{00000000-0005-0000-0000-00001C2C0000}"/>
    <cellStyle name="Normal 2 2 2 19" xfId="11110" xr:uid="{00000000-0005-0000-0000-00001D2C0000}"/>
    <cellStyle name="Normal 2 2 2 19 2" xfId="11111" xr:uid="{00000000-0005-0000-0000-00001E2C0000}"/>
    <cellStyle name="Normal 2 2 2 2" xfId="11112" xr:uid="{00000000-0005-0000-0000-00001F2C0000}"/>
    <cellStyle name="Normal 2 2 2 2 2" xfId="11113" xr:uid="{00000000-0005-0000-0000-0000202C0000}"/>
    <cellStyle name="Normal 2 2 2 2 3" xfId="11114" xr:uid="{00000000-0005-0000-0000-0000212C0000}"/>
    <cellStyle name="Normal 2 2 2 2 3 2" xfId="11115" xr:uid="{00000000-0005-0000-0000-0000222C0000}"/>
    <cellStyle name="Normal 2 2 2 2 3 2 2" xfId="11116" xr:uid="{00000000-0005-0000-0000-0000232C0000}"/>
    <cellStyle name="Normal 2 2 2 2 3 2 2 2" xfId="11117" xr:uid="{00000000-0005-0000-0000-0000242C0000}"/>
    <cellStyle name="Normal 2 2 2 2 3 2 2 3" xfId="11118" xr:uid="{00000000-0005-0000-0000-0000252C0000}"/>
    <cellStyle name="Normal 2 2 2 2 3 2 2 4" xfId="11119" xr:uid="{00000000-0005-0000-0000-0000262C0000}"/>
    <cellStyle name="Normal 2 2 2 2 3 2 3" xfId="11120" xr:uid="{00000000-0005-0000-0000-0000272C0000}"/>
    <cellStyle name="Normal 2 2 2 2 3 2 4" xfId="11121" xr:uid="{00000000-0005-0000-0000-0000282C0000}"/>
    <cellStyle name="Normal 2 2 2 2 3 2 5" xfId="11122" xr:uid="{00000000-0005-0000-0000-0000292C0000}"/>
    <cellStyle name="Normal 2 2 2 2 3 3" xfId="11123" xr:uid="{00000000-0005-0000-0000-00002A2C0000}"/>
    <cellStyle name="Normal 2 2 2 2 3 3 2" xfId="11124" xr:uid="{00000000-0005-0000-0000-00002B2C0000}"/>
    <cellStyle name="Normal 2 2 2 2 3 3 3" xfId="11125" xr:uid="{00000000-0005-0000-0000-00002C2C0000}"/>
    <cellStyle name="Normal 2 2 2 2 3 3 4" xfId="11126" xr:uid="{00000000-0005-0000-0000-00002D2C0000}"/>
    <cellStyle name="Normal 2 2 2 2 3 4" xfId="11127" xr:uid="{00000000-0005-0000-0000-00002E2C0000}"/>
    <cellStyle name="Normal 2 2 2 2 3 5" xfId="11128" xr:uid="{00000000-0005-0000-0000-00002F2C0000}"/>
    <cellStyle name="Normal 2 2 2 2 3 6" xfId="11129" xr:uid="{00000000-0005-0000-0000-0000302C0000}"/>
    <cellStyle name="Normal 2 2 2 2 4" xfId="11130" xr:uid="{00000000-0005-0000-0000-0000312C0000}"/>
    <cellStyle name="Normal 2 2 2 2 4 2" xfId="11131" xr:uid="{00000000-0005-0000-0000-0000322C0000}"/>
    <cellStyle name="Normal 2 2 2 2 4 2 2" xfId="11132" xr:uid="{00000000-0005-0000-0000-0000332C0000}"/>
    <cellStyle name="Normal 2 2 2 2 4 2 3" xfId="11133" xr:uid="{00000000-0005-0000-0000-0000342C0000}"/>
    <cellStyle name="Normal 2 2 2 2 4 2 4" xfId="11134" xr:uid="{00000000-0005-0000-0000-0000352C0000}"/>
    <cellStyle name="Normal 2 2 2 2 5" xfId="11135" xr:uid="{00000000-0005-0000-0000-0000362C0000}"/>
    <cellStyle name="Normal 2 2 2 2 5 2" xfId="11136" xr:uid="{00000000-0005-0000-0000-0000372C0000}"/>
    <cellStyle name="Normal 2 2 2 2 5 2 2" xfId="11137" xr:uid="{00000000-0005-0000-0000-0000382C0000}"/>
    <cellStyle name="Normal 2 2 2 2 5 2 2 2" xfId="11138" xr:uid="{00000000-0005-0000-0000-0000392C0000}"/>
    <cellStyle name="Normal 2 2 2 2 5 2 2 3" xfId="11139" xr:uid="{00000000-0005-0000-0000-00003A2C0000}"/>
    <cellStyle name="Normal 2 2 2 2 5 2 2 4" xfId="11140" xr:uid="{00000000-0005-0000-0000-00003B2C0000}"/>
    <cellStyle name="Normal 2 2 2 2 5 2 3" xfId="11141" xr:uid="{00000000-0005-0000-0000-00003C2C0000}"/>
    <cellStyle name="Normal 2 2 2 2 5 2 4" xfId="11142" xr:uid="{00000000-0005-0000-0000-00003D2C0000}"/>
    <cellStyle name="Normal 2 2 2 2 5 2 5" xfId="11143" xr:uid="{00000000-0005-0000-0000-00003E2C0000}"/>
    <cellStyle name="Normal 2 2 2 2 5 3" xfId="11144" xr:uid="{00000000-0005-0000-0000-00003F2C0000}"/>
    <cellStyle name="Normal 2 2 2 2 5 3 2" xfId="11145" xr:uid="{00000000-0005-0000-0000-0000402C0000}"/>
    <cellStyle name="Normal 2 2 2 2 5 3 3" xfId="11146" xr:uid="{00000000-0005-0000-0000-0000412C0000}"/>
    <cellStyle name="Normal 2 2 2 2 5 3 4" xfId="11147" xr:uid="{00000000-0005-0000-0000-0000422C0000}"/>
    <cellStyle name="Normal 2 2 2 2 5 4" xfId="11148" xr:uid="{00000000-0005-0000-0000-0000432C0000}"/>
    <cellStyle name="Normal 2 2 2 2 5 5" xfId="11149" xr:uid="{00000000-0005-0000-0000-0000442C0000}"/>
    <cellStyle name="Normal 2 2 2 2 5 6" xfId="11150" xr:uid="{00000000-0005-0000-0000-0000452C0000}"/>
    <cellStyle name="Normal 2 2 2 2 6" xfId="11151" xr:uid="{00000000-0005-0000-0000-0000462C0000}"/>
    <cellStyle name="Normal 2 2 2 2 6 2" xfId="11152" xr:uid="{00000000-0005-0000-0000-0000472C0000}"/>
    <cellStyle name="Normal 2 2 2 2 6 2 2" xfId="11153" xr:uid="{00000000-0005-0000-0000-0000482C0000}"/>
    <cellStyle name="Normal 2 2 2 2 6 2 3" xfId="11154" xr:uid="{00000000-0005-0000-0000-0000492C0000}"/>
    <cellStyle name="Normal 2 2 2 2 6 2 4" xfId="11155" xr:uid="{00000000-0005-0000-0000-00004A2C0000}"/>
    <cellStyle name="Normal 2 2 2 2 7" xfId="11156" xr:uid="{00000000-0005-0000-0000-00004B2C0000}"/>
    <cellStyle name="Normal 2 2 2 20" xfId="11157" xr:uid="{00000000-0005-0000-0000-00004C2C0000}"/>
    <cellStyle name="Normal 2 2 2 20 2" xfId="11158" xr:uid="{00000000-0005-0000-0000-00004D2C0000}"/>
    <cellStyle name="Normal 2 2 2 20 2 2" xfId="11159" xr:uid="{00000000-0005-0000-0000-00004E2C0000}"/>
    <cellStyle name="Normal 2 2 2 20 2 2 2" xfId="11160" xr:uid="{00000000-0005-0000-0000-00004F2C0000}"/>
    <cellStyle name="Normal 2 2 2 20 2 2 3" xfId="11161" xr:uid="{00000000-0005-0000-0000-0000502C0000}"/>
    <cellStyle name="Normal 2 2 2 20 2 2 4" xfId="11162" xr:uid="{00000000-0005-0000-0000-0000512C0000}"/>
    <cellStyle name="Normal 2 2 2 20 2 3" xfId="11163" xr:uid="{00000000-0005-0000-0000-0000522C0000}"/>
    <cellStyle name="Normal 2 2 2 20 2 4" xfId="11164" xr:uid="{00000000-0005-0000-0000-0000532C0000}"/>
    <cellStyle name="Normal 2 2 2 20 2 5" xfId="11165" xr:uid="{00000000-0005-0000-0000-0000542C0000}"/>
    <cellStyle name="Normal 2 2 2 20 3" xfId="11166" xr:uid="{00000000-0005-0000-0000-0000552C0000}"/>
    <cellStyle name="Normal 2 2 2 20 4" xfId="11167" xr:uid="{00000000-0005-0000-0000-0000562C0000}"/>
    <cellStyle name="Normal 2 2 2 20 4 2" xfId="11168" xr:uid="{00000000-0005-0000-0000-0000572C0000}"/>
    <cellStyle name="Normal 2 2 2 20 4 3" xfId="11169" xr:uid="{00000000-0005-0000-0000-0000582C0000}"/>
    <cellStyle name="Normal 2 2 2 20 4 4" xfId="11170" xr:uid="{00000000-0005-0000-0000-0000592C0000}"/>
    <cellStyle name="Normal 2 2 2 20 5" xfId="11171" xr:uid="{00000000-0005-0000-0000-00005A2C0000}"/>
    <cellStyle name="Normal 2 2 2 20 6" xfId="11172" xr:uid="{00000000-0005-0000-0000-00005B2C0000}"/>
    <cellStyle name="Normal 2 2 2 20 7" xfId="11173" xr:uid="{00000000-0005-0000-0000-00005C2C0000}"/>
    <cellStyle name="Normal 2 2 2 21" xfId="11174" xr:uid="{00000000-0005-0000-0000-00005D2C0000}"/>
    <cellStyle name="Normal 2 2 2 21 2" xfId="11175" xr:uid="{00000000-0005-0000-0000-00005E2C0000}"/>
    <cellStyle name="Normal 2 2 2 21 2 2" xfId="11176" xr:uid="{00000000-0005-0000-0000-00005F2C0000}"/>
    <cellStyle name="Normal 2 2 2 21 2 2 2" xfId="11177" xr:uid="{00000000-0005-0000-0000-0000602C0000}"/>
    <cellStyle name="Normal 2 2 2 21 2 2 3" xfId="11178" xr:uid="{00000000-0005-0000-0000-0000612C0000}"/>
    <cellStyle name="Normal 2 2 2 21 2 2 4" xfId="11179" xr:uid="{00000000-0005-0000-0000-0000622C0000}"/>
    <cellStyle name="Normal 2 2 2 21 2 3" xfId="11180" xr:uid="{00000000-0005-0000-0000-0000632C0000}"/>
    <cellStyle name="Normal 2 2 2 21 2 4" xfId="11181" xr:uid="{00000000-0005-0000-0000-0000642C0000}"/>
    <cellStyle name="Normal 2 2 2 21 2 5" xfId="11182" xr:uid="{00000000-0005-0000-0000-0000652C0000}"/>
    <cellStyle name="Normal 2 2 2 21 3" xfId="11183" xr:uid="{00000000-0005-0000-0000-0000662C0000}"/>
    <cellStyle name="Normal 2 2 2 21 4" xfId="11184" xr:uid="{00000000-0005-0000-0000-0000672C0000}"/>
    <cellStyle name="Normal 2 2 2 21 4 2" xfId="11185" xr:uid="{00000000-0005-0000-0000-0000682C0000}"/>
    <cellStyle name="Normal 2 2 2 21 4 3" xfId="11186" xr:uid="{00000000-0005-0000-0000-0000692C0000}"/>
    <cellStyle name="Normal 2 2 2 21 4 4" xfId="11187" xr:uid="{00000000-0005-0000-0000-00006A2C0000}"/>
    <cellStyle name="Normal 2 2 2 21 5" xfId="11188" xr:uid="{00000000-0005-0000-0000-00006B2C0000}"/>
    <cellStyle name="Normal 2 2 2 21 6" xfId="11189" xr:uid="{00000000-0005-0000-0000-00006C2C0000}"/>
    <cellStyle name="Normal 2 2 2 21 7" xfId="11190" xr:uid="{00000000-0005-0000-0000-00006D2C0000}"/>
    <cellStyle name="Normal 2 2 2 22" xfId="11191" xr:uid="{00000000-0005-0000-0000-00006E2C0000}"/>
    <cellStyle name="Normal 2 2 2 22 2" xfId="11192" xr:uid="{00000000-0005-0000-0000-00006F2C0000}"/>
    <cellStyle name="Normal 2 2 2 22 3" xfId="11193" xr:uid="{00000000-0005-0000-0000-0000702C0000}"/>
    <cellStyle name="Normal 2 2 2 22 4" xfId="11194" xr:uid="{00000000-0005-0000-0000-0000712C0000}"/>
    <cellStyle name="Normal 2 2 2 3" xfId="11195" xr:uid="{00000000-0005-0000-0000-0000722C0000}"/>
    <cellStyle name="Normal 2 2 2 3 2" xfId="11196" xr:uid="{00000000-0005-0000-0000-0000732C0000}"/>
    <cellStyle name="Normal 2 2 2 3 3" xfId="11197" xr:uid="{00000000-0005-0000-0000-0000742C0000}"/>
    <cellStyle name="Normal 2 2 2 3 4" xfId="11198" xr:uid="{00000000-0005-0000-0000-0000752C0000}"/>
    <cellStyle name="Normal 2 2 2 4" xfId="11199" xr:uid="{00000000-0005-0000-0000-0000762C0000}"/>
    <cellStyle name="Normal 2 2 2 4 2" xfId="11200" xr:uid="{00000000-0005-0000-0000-0000772C0000}"/>
    <cellStyle name="Normal 2 2 2 5" xfId="11201" xr:uid="{00000000-0005-0000-0000-0000782C0000}"/>
    <cellStyle name="Normal 2 2 2 5 2" xfId="11202" xr:uid="{00000000-0005-0000-0000-0000792C0000}"/>
    <cellStyle name="Normal 2 2 2 6" xfId="11203" xr:uid="{00000000-0005-0000-0000-00007A2C0000}"/>
    <cellStyle name="Normal 2 2 2 6 10" xfId="11204" xr:uid="{00000000-0005-0000-0000-00007B2C0000}"/>
    <cellStyle name="Normal 2 2 2 6 10 2" xfId="11205" xr:uid="{00000000-0005-0000-0000-00007C2C0000}"/>
    <cellStyle name="Normal 2 2 2 6 10 3" xfId="11206" xr:uid="{00000000-0005-0000-0000-00007D2C0000}"/>
    <cellStyle name="Normal 2 2 2 6 10 4" xfId="11207" xr:uid="{00000000-0005-0000-0000-00007E2C0000}"/>
    <cellStyle name="Normal 2 2 2 6 11" xfId="11208" xr:uid="{00000000-0005-0000-0000-00007F2C0000}"/>
    <cellStyle name="Normal 2 2 2 6 12" xfId="11209" xr:uid="{00000000-0005-0000-0000-0000802C0000}"/>
    <cellStyle name="Normal 2 2 2 6 13" xfId="11210" xr:uid="{00000000-0005-0000-0000-0000812C0000}"/>
    <cellStyle name="Normal 2 2 2 6 2" xfId="11211" xr:uid="{00000000-0005-0000-0000-0000822C0000}"/>
    <cellStyle name="Normal 2 2 2 6 2 2" xfId="11212" xr:uid="{00000000-0005-0000-0000-0000832C0000}"/>
    <cellStyle name="Normal 2 2 2 6 2 2 2" xfId="11213" xr:uid="{00000000-0005-0000-0000-0000842C0000}"/>
    <cellStyle name="Normal 2 2 2 6 2 2 3" xfId="11214" xr:uid="{00000000-0005-0000-0000-0000852C0000}"/>
    <cellStyle name="Normal 2 2 2 6 2 2 3 2" xfId="11215" xr:uid="{00000000-0005-0000-0000-0000862C0000}"/>
    <cellStyle name="Normal 2 2 2 6 2 2 3 2 2" xfId="11216" xr:uid="{00000000-0005-0000-0000-0000872C0000}"/>
    <cellStyle name="Normal 2 2 2 6 2 2 3 2 3" xfId="11217" xr:uid="{00000000-0005-0000-0000-0000882C0000}"/>
    <cellStyle name="Normal 2 2 2 6 2 2 3 2 4" xfId="11218" xr:uid="{00000000-0005-0000-0000-0000892C0000}"/>
    <cellStyle name="Normal 2 2 2 6 2 2 3 3" xfId="11219" xr:uid="{00000000-0005-0000-0000-00008A2C0000}"/>
    <cellStyle name="Normal 2 2 2 6 2 2 3 4" xfId="11220" xr:uid="{00000000-0005-0000-0000-00008B2C0000}"/>
    <cellStyle name="Normal 2 2 2 6 2 2 3 5" xfId="11221" xr:uid="{00000000-0005-0000-0000-00008C2C0000}"/>
    <cellStyle name="Normal 2 2 2 6 2 2 4" xfId="11222" xr:uid="{00000000-0005-0000-0000-00008D2C0000}"/>
    <cellStyle name="Normal 2 2 2 6 2 2 4 2" xfId="11223" xr:uid="{00000000-0005-0000-0000-00008E2C0000}"/>
    <cellStyle name="Normal 2 2 2 6 2 2 4 3" xfId="11224" xr:uid="{00000000-0005-0000-0000-00008F2C0000}"/>
    <cellStyle name="Normal 2 2 2 6 2 2 4 4" xfId="11225" xr:uid="{00000000-0005-0000-0000-0000902C0000}"/>
    <cellStyle name="Normal 2 2 2 6 2 2 5" xfId="11226" xr:uid="{00000000-0005-0000-0000-0000912C0000}"/>
    <cellStyle name="Normal 2 2 2 6 2 2 6" xfId="11227" xr:uid="{00000000-0005-0000-0000-0000922C0000}"/>
    <cellStyle name="Normal 2 2 2 6 2 2 7" xfId="11228" xr:uid="{00000000-0005-0000-0000-0000932C0000}"/>
    <cellStyle name="Normal 2 2 2 6 2 3" xfId="11229" xr:uid="{00000000-0005-0000-0000-0000942C0000}"/>
    <cellStyle name="Normal 2 2 2 6 2 4" xfId="11230" xr:uid="{00000000-0005-0000-0000-0000952C0000}"/>
    <cellStyle name="Normal 2 2 2 6 2 5" xfId="11231" xr:uid="{00000000-0005-0000-0000-0000962C0000}"/>
    <cellStyle name="Normal 2 2 2 6 2 6" xfId="11232" xr:uid="{00000000-0005-0000-0000-0000972C0000}"/>
    <cellStyle name="Normal 2 2 2 6 2 7" xfId="11233" xr:uid="{00000000-0005-0000-0000-0000982C0000}"/>
    <cellStyle name="Normal 2 2 2 6 2 8" xfId="11234" xr:uid="{00000000-0005-0000-0000-0000992C0000}"/>
    <cellStyle name="Normal 2 2 2 6 3" xfId="11235" xr:uid="{00000000-0005-0000-0000-00009A2C0000}"/>
    <cellStyle name="Normal 2 2 2 6 3 2" xfId="11236" xr:uid="{00000000-0005-0000-0000-00009B2C0000}"/>
    <cellStyle name="Normal 2 2 2 6 3 2 2" xfId="11237" xr:uid="{00000000-0005-0000-0000-00009C2C0000}"/>
    <cellStyle name="Normal 2 2 2 6 3 2 2 2" xfId="11238" xr:uid="{00000000-0005-0000-0000-00009D2C0000}"/>
    <cellStyle name="Normal 2 2 2 6 3 2 2 2 2" xfId="11239" xr:uid="{00000000-0005-0000-0000-00009E2C0000}"/>
    <cellStyle name="Normal 2 2 2 6 3 2 2 2 3" xfId="11240" xr:uid="{00000000-0005-0000-0000-00009F2C0000}"/>
    <cellStyle name="Normal 2 2 2 6 3 2 2 2 4" xfId="11241" xr:uid="{00000000-0005-0000-0000-0000A02C0000}"/>
    <cellStyle name="Normal 2 2 2 6 3 2 2 3" xfId="11242" xr:uid="{00000000-0005-0000-0000-0000A12C0000}"/>
    <cellStyle name="Normal 2 2 2 6 3 2 2 4" xfId="11243" xr:uid="{00000000-0005-0000-0000-0000A22C0000}"/>
    <cellStyle name="Normal 2 2 2 6 3 2 2 5" xfId="11244" xr:uid="{00000000-0005-0000-0000-0000A32C0000}"/>
    <cellStyle name="Normal 2 2 2 6 3 2 3" xfId="11245" xr:uid="{00000000-0005-0000-0000-0000A42C0000}"/>
    <cellStyle name="Normal 2 2 2 6 3 2 3 2" xfId="11246" xr:uid="{00000000-0005-0000-0000-0000A52C0000}"/>
    <cellStyle name="Normal 2 2 2 6 3 2 3 3" xfId="11247" xr:uid="{00000000-0005-0000-0000-0000A62C0000}"/>
    <cellStyle name="Normal 2 2 2 6 3 2 3 4" xfId="11248" xr:uid="{00000000-0005-0000-0000-0000A72C0000}"/>
    <cellStyle name="Normal 2 2 2 6 3 2 4" xfId="11249" xr:uid="{00000000-0005-0000-0000-0000A82C0000}"/>
    <cellStyle name="Normal 2 2 2 6 3 2 5" xfId="11250" xr:uid="{00000000-0005-0000-0000-0000A92C0000}"/>
    <cellStyle name="Normal 2 2 2 6 3 2 6" xfId="11251" xr:uid="{00000000-0005-0000-0000-0000AA2C0000}"/>
    <cellStyle name="Normal 2 2 2 6 4" xfId="11252" xr:uid="{00000000-0005-0000-0000-0000AB2C0000}"/>
    <cellStyle name="Normal 2 2 2 6 4 2" xfId="11253" xr:uid="{00000000-0005-0000-0000-0000AC2C0000}"/>
    <cellStyle name="Normal 2 2 2 6 4 2 2" xfId="11254" xr:uid="{00000000-0005-0000-0000-0000AD2C0000}"/>
    <cellStyle name="Normal 2 2 2 6 4 2 2 2" xfId="11255" xr:uid="{00000000-0005-0000-0000-0000AE2C0000}"/>
    <cellStyle name="Normal 2 2 2 6 4 2 2 3" xfId="11256" xr:uid="{00000000-0005-0000-0000-0000AF2C0000}"/>
    <cellStyle name="Normal 2 2 2 6 4 2 2 4" xfId="11257" xr:uid="{00000000-0005-0000-0000-0000B02C0000}"/>
    <cellStyle name="Normal 2 2 2 6 4 2 3" xfId="11258" xr:uid="{00000000-0005-0000-0000-0000B12C0000}"/>
    <cellStyle name="Normal 2 2 2 6 4 2 4" xfId="11259" xr:uid="{00000000-0005-0000-0000-0000B22C0000}"/>
    <cellStyle name="Normal 2 2 2 6 4 2 5" xfId="11260" xr:uid="{00000000-0005-0000-0000-0000B32C0000}"/>
    <cellStyle name="Normal 2 2 2 6 4 3" xfId="11261" xr:uid="{00000000-0005-0000-0000-0000B42C0000}"/>
    <cellStyle name="Normal 2 2 2 6 4 3 2" xfId="11262" xr:uid="{00000000-0005-0000-0000-0000B52C0000}"/>
    <cellStyle name="Normal 2 2 2 6 4 3 3" xfId="11263" xr:uid="{00000000-0005-0000-0000-0000B62C0000}"/>
    <cellStyle name="Normal 2 2 2 6 4 3 4" xfId="11264" xr:uid="{00000000-0005-0000-0000-0000B72C0000}"/>
    <cellStyle name="Normal 2 2 2 6 4 4" xfId="11265" xr:uid="{00000000-0005-0000-0000-0000B82C0000}"/>
    <cellStyle name="Normal 2 2 2 6 4 5" xfId="11266" xr:uid="{00000000-0005-0000-0000-0000B92C0000}"/>
    <cellStyle name="Normal 2 2 2 6 4 6" xfId="11267" xr:uid="{00000000-0005-0000-0000-0000BA2C0000}"/>
    <cellStyle name="Normal 2 2 2 6 5" xfId="11268" xr:uid="{00000000-0005-0000-0000-0000BB2C0000}"/>
    <cellStyle name="Normal 2 2 2 6 5 2" xfId="11269" xr:uid="{00000000-0005-0000-0000-0000BC2C0000}"/>
    <cellStyle name="Normal 2 2 2 6 5 2 2" xfId="11270" xr:uid="{00000000-0005-0000-0000-0000BD2C0000}"/>
    <cellStyle name="Normal 2 2 2 6 5 2 2 2" xfId="11271" xr:uid="{00000000-0005-0000-0000-0000BE2C0000}"/>
    <cellStyle name="Normal 2 2 2 6 5 2 2 3" xfId="11272" xr:uid="{00000000-0005-0000-0000-0000BF2C0000}"/>
    <cellStyle name="Normal 2 2 2 6 5 2 2 4" xfId="11273" xr:uid="{00000000-0005-0000-0000-0000C02C0000}"/>
    <cellStyle name="Normal 2 2 2 6 5 2 3" xfId="11274" xr:uid="{00000000-0005-0000-0000-0000C12C0000}"/>
    <cellStyle name="Normal 2 2 2 6 5 2 4" xfId="11275" xr:uid="{00000000-0005-0000-0000-0000C22C0000}"/>
    <cellStyle name="Normal 2 2 2 6 5 2 5" xfId="11276" xr:uid="{00000000-0005-0000-0000-0000C32C0000}"/>
    <cellStyle name="Normal 2 2 2 6 5 3" xfId="11277" xr:uid="{00000000-0005-0000-0000-0000C42C0000}"/>
    <cellStyle name="Normal 2 2 2 6 5 3 2" xfId="11278" xr:uid="{00000000-0005-0000-0000-0000C52C0000}"/>
    <cellStyle name="Normal 2 2 2 6 5 3 3" xfId="11279" xr:uid="{00000000-0005-0000-0000-0000C62C0000}"/>
    <cellStyle name="Normal 2 2 2 6 5 3 4" xfId="11280" xr:uid="{00000000-0005-0000-0000-0000C72C0000}"/>
    <cellStyle name="Normal 2 2 2 6 5 4" xfId="11281" xr:uid="{00000000-0005-0000-0000-0000C82C0000}"/>
    <cellStyle name="Normal 2 2 2 6 5 5" xfId="11282" xr:uid="{00000000-0005-0000-0000-0000C92C0000}"/>
    <cellStyle name="Normal 2 2 2 6 5 6" xfId="11283" xr:uid="{00000000-0005-0000-0000-0000CA2C0000}"/>
    <cellStyle name="Normal 2 2 2 6 6" xfId="11284" xr:uid="{00000000-0005-0000-0000-0000CB2C0000}"/>
    <cellStyle name="Normal 2 2 2 6 6 2" xfId="11285" xr:uid="{00000000-0005-0000-0000-0000CC2C0000}"/>
    <cellStyle name="Normal 2 2 2 6 6 2 2" xfId="11286" xr:uid="{00000000-0005-0000-0000-0000CD2C0000}"/>
    <cellStyle name="Normal 2 2 2 6 6 2 2 2" xfId="11287" xr:uid="{00000000-0005-0000-0000-0000CE2C0000}"/>
    <cellStyle name="Normal 2 2 2 6 6 2 2 3" xfId="11288" xr:uid="{00000000-0005-0000-0000-0000CF2C0000}"/>
    <cellStyle name="Normal 2 2 2 6 6 2 2 4" xfId="11289" xr:uid="{00000000-0005-0000-0000-0000D02C0000}"/>
    <cellStyle name="Normal 2 2 2 6 6 2 3" xfId="11290" xr:uid="{00000000-0005-0000-0000-0000D12C0000}"/>
    <cellStyle name="Normal 2 2 2 6 6 2 4" xfId="11291" xr:uid="{00000000-0005-0000-0000-0000D22C0000}"/>
    <cellStyle name="Normal 2 2 2 6 6 2 5" xfId="11292" xr:uid="{00000000-0005-0000-0000-0000D32C0000}"/>
    <cellStyle name="Normal 2 2 2 6 6 3" xfId="11293" xr:uid="{00000000-0005-0000-0000-0000D42C0000}"/>
    <cellStyle name="Normal 2 2 2 6 6 3 2" xfId="11294" xr:uid="{00000000-0005-0000-0000-0000D52C0000}"/>
    <cellStyle name="Normal 2 2 2 6 6 3 3" xfId="11295" xr:uid="{00000000-0005-0000-0000-0000D62C0000}"/>
    <cellStyle name="Normal 2 2 2 6 6 3 4" xfId="11296" xr:uid="{00000000-0005-0000-0000-0000D72C0000}"/>
    <cellStyle name="Normal 2 2 2 6 6 4" xfId="11297" xr:uid="{00000000-0005-0000-0000-0000D82C0000}"/>
    <cellStyle name="Normal 2 2 2 6 6 5" xfId="11298" xr:uid="{00000000-0005-0000-0000-0000D92C0000}"/>
    <cellStyle name="Normal 2 2 2 6 6 6" xfId="11299" xr:uid="{00000000-0005-0000-0000-0000DA2C0000}"/>
    <cellStyle name="Normal 2 2 2 6 7" xfId="11300" xr:uid="{00000000-0005-0000-0000-0000DB2C0000}"/>
    <cellStyle name="Normal 2 2 2 6 7 2" xfId="11301" xr:uid="{00000000-0005-0000-0000-0000DC2C0000}"/>
    <cellStyle name="Normal 2 2 2 6 7 2 2" xfId="11302" xr:uid="{00000000-0005-0000-0000-0000DD2C0000}"/>
    <cellStyle name="Normal 2 2 2 6 7 2 2 2" xfId="11303" xr:uid="{00000000-0005-0000-0000-0000DE2C0000}"/>
    <cellStyle name="Normal 2 2 2 6 7 2 2 3" xfId="11304" xr:uid="{00000000-0005-0000-0000-0000DF2C0000}"/>
    <cellStyle name="Normal 2 2 2 6 7 2 2 4" xfId="11305" xr:uid="{00000000-0005-0000-0000-0000E02C0000}"/>
    <cellStyle name="Normal 2 2 2 6 7 2 3" xfId="11306" xr:uid="{00000000-0005-0000-0000-0000E12C0000}"/>
    <cellStyle name="Normal 2 2 2 6 7 2 4" xfId="11307" xr:uid="{00000000-0005-0000-0000-0000E22C0000}"/>
    <cellStyle name="Normal 2 2 2 6 7 2 5" xfId="11308" xr:uid="{00000000-0005-0000-0000-0000E32C0000}"/>
    <cellStyle name="Normal 2 2 2 6 7 3" xfId="11309" xr:uid="{00000000-0005-0000-0000-0000E42C0000}"/>
    <cellStyle name="Normal 2 2 2 6 7 3 2" xfId="11310" xr:uid="{00000000-0005-0000-0000-0000E52C0000}"/>
    <cellStyle name="Normal 2 2 2 6 7 3 3" xfId="11311" xr:uid="{00000000-0005-0000-0000-0000E62C0000}"/>
    <cellStyle name="Normal 2 2 2 6 7 3 4" xfId="11312" xr:uid="{00000000-0005-0000-0000-0000E72C0000}"/>
    <cellStyle name="Normal 2 2 2 6 7 4" xfId="11313" xr:uid="{00000000-0005-0000-0000-0000E82C0000}"/>
    <cellStyle name="Normal 2 2 2 6 7 5" xfId="11314" xr:uid="{00000000-0005-0000-0000-0000E92C0000}"/>
    <cellStyle name="Normal 2 2 2 6 7 6" xfId="11315" xr:uid="{00000000-0005-0000-0000-0000EA2C0000}"/>
    <cellStyle name="Normal 2 2 2 6 8" xfId="11316" xr:uid="{00000000-0005-0000-0000-0000EB2C0000}"/>
    <cellStyle name="Normal 2 2 2 6 8 2" xfId="11317" xr:uid="{00000000-0005-0000-0000-0000EC2C0000}"/>
    <cellStyle name="Normal 2 2 2 6 8 2 2" xfId="11318" xr:uid="{00000000-0005-0000-0000-0000ED2C0000}"/>
    <cellStyle name="Normal 2 2 2 6 8 2 2 2" xfId="11319" xr:uid="{00000000-0005-0000-0000-0000EE2C0000}"/>
    <cellStyle name="Normal 2 2 2 6 8 2 2 3" xfId="11320" xr:uid="{00000000-0005-0000-0000-0000EF2C0000}"/>
    <cellStyle name="Normal 2 2 2 6 8 2 2 4" xfId="11321" xr:uid="{00000000-0005-0000-0000-0000F02C0000}"/>
    <cellStyle name="Normal 2 2 2 6 8 2 3" xfId="11322" xr:uid="{00000000-0005-0000-0000-0000F12C0000}"/>
    <cellStyle name="Normal 2 2 2 6 8 2 4" xfId="11323" xr:uid="{00000000-0005-0000-0000-0000F22C0000}"/>
    <cellStyle name="Normal 2 2 2 6 8 2 5" xfId="11324" xr:uid="{00000000-0005-0000-0000-0000F32C0000}"/>
    <cellStyle name="Normal 2 2 2 6 8 3" xfId="11325" xr:uid="{00000000-0005-0000-0000-0000F42C0000}"/>
    <cellStyle name="Normal 2 2 2 6 8 3 2" xfId="11326" xr:uid="{00000000-0005-0000-0000-0000F52C0000}"/>
    <cellStyle name="Normal 2 2 2 6 8 3 3" xfId="11327" xr:uid="{00000000-0005-0000-0000-0000F62C0000}"/>
    <cellStyle name="Normal 2 2 2 6 8 3 4" xfId="11328" xr:uid="{00000000-0005-0000-0000-0000F72C0000}"/>
    <cellStyle name="Normal 2 2 2 6 8 4" xfId="11329" xr:uid="{00000000-0005-0000-0000-0000F82C0000}"/>
    <cellStyle name="Normal 2 2 2 6 8 5" xfId="11330" xr:uid="{00000000-0005-0000-0000-0000F92C0000}"/>
    <cellStyle name="Normal 2 2 2 6 8 6" xfId="11331" xr:uid="{00000000-0005-0000-0000-0000FA2C0000}"/>
    <cellStyle name="Normal 2 2 2 6 9" xfId="11332" xr:uid="{00000000-0005-0000-0000-0000FB2C0000}"/>
    <cellStyle name="Normal 2 2 2 6 9 2" xfId="11333" xr:uid="{00000000-0005-0000-0000-0000FC2C0000}"/>
    <cellStyle name="Normal 2 2 2 6 9 2 2" xfId="11334" xr:uid="{00000000-0005-0000-0000-0000FD2C0000}"/>
    <cellStyle name="Normal 2 2 2 6 9 2 3" xfId="11335" xr:uid="{00000000-0005-0000-0000-0000FE2C0000}"/>
    <cellStyle name="Normal 2 2 2 6 9 2 4" xfId="11336" xr:uid="{00000000-0005-0000-0000-0000FF2C0000}"/>
    <cellStyle name="Normal 2 2 2 6 9 3" xfId="11337" xr:uid="{00000000-0005-0000-0000-0000002D0000}"/>
    <cellStyle name="Normal 2 2 2 6 9 4" xfId="11338" xr:uid="{00000000-0005-0000-0000-0000012D0000}"/>
    <cellStyle name="Normal 2 2 2 6 9 5" xfId="11339" xr:uid="{00000000-0005-0000-0000-0000022D0000}"/>
    <cellStyle name="Normal 2 2 2 7" xfId="11340" xr:uid="{00000000-0005-0000-0000-0000032D0000}"/>
    <cellStyle name="Normal 2 2 2 8" xfId="11341" xr:uid="{00000000-0005-0000-0000-0000042D0000}"/>
    <cellStyle name="Normal 2 2 2 9" xfId="11342" xr:uid="{00000000-0005-0000-0000-0000052D0000}"/>
    <cellStyle name="Normal 2 2 2 9 2" xfId="11343" xr:uid="{00000000-0005-0000-0000-0000062D0000}"/>
    <cellStyle name="Normal 2 2 2 9 2 2" xfId="11344" xr:uid="{00000000-0005-0000-0000-0000072D0000}"/>
    <cellStyle name="Normal 2 2 2 9 2 2 2" xfId="11345" xr:uid="{00000000-0005-0000-0000-0000082D0000}"/>
    <cellStyle name="Normal 2 2 2 9 2 2 3" xfId="11346" xr:uid="{00000000-0005-0000-0000-0000092D0000}"/>
    <cellStyle name="Normal 2 2 2 9 2 2 4" xfId="11347" xr:uid="{00000000-0005-0000-0000-00000A2D0000}"/>
    <cellStyle name="Normal 2 2 2 9 2 3" xfId="11348" xr:uid="{00000000-0005-0000-0000-00000B2D0000}"/>
    <cellStyle name="Normal 2 2 2 9 2 4" xfId="11349" xr:uid="{00000000-0005-0000-0000-00000C2D0000}"/>
    <cellStyle name="Normal 2 2 2 9 2 5" xfId="11350" xr:uid="{00000000-0005-0000-0000-00000D2D0000}"/>
    <cellStyle name="Normal 2 2 2 9 3" xfId="11351" xr:uid="{00000000-0005-0000-0000-00000E2D0000}"/>
    <cellStyle name="Normal 2 2 2 9 3 2" xfId="11352" xr:uid="{00000000-0005-0000-0000-00000F2D0000}"/>
    <cellStyle name="Normal 2 2 2 9 3 3" xfId="11353" xr:uid="{00000000-0005-0000-0000-0000102D0000}"/>
    <cellStyle name="Normal 2 2 2 9 3 4" xfId="11354" xr:uid="{00000000-0005-0000-0000-0000112D0000}"/>
    <cellStyle name="Normal 2 2 2 9 4" xfId="11355" xr:uid="{00000000-0005-0000-0000-0000122D0000}"/>
    <cellStyle name="Normal 2 2 2 9 5" xfId="11356" xr:uid="{00000000-0005-0000-0000-0000132D0000}"/>
    <cellStyle name="Normal 2 2 2 9 6" xfId="11357" xr:uid="{00000000-0005-0000-0000-0000142D0000}"/>
    <cellStyle name="Normal 2 2 2_Guarantees" xfId="11358" xr:uid="{00000000-0005-0000-0000-0000152D0000}"/>
    <cellStyle name="Normal 2 2 20" xfId="11359" xr:uid="{00000000-0005-0000-0000-0000162D0000}"/>
    <cellStyle name="Normal 2 2 20 2" xfId="11360" xr:uid="{00000000-0005-0000-0000-0000172D0000}"/>
    <cellStyle name="Normal 2 2 20 2 2" xfId="11361" xr:uid="{00000000-0005-0000-0000-0000182D0000}"/>
    <cellStyle name="Normal 2 2 20 2 3" xfId="11362" xr:uid="{00000000-0005-0000-0000-0000192D0000}"/>
    <cellStyle name="Normal 2 2 20 2 3 2" xfId="11363" xr:uid="{00000000-0005-0000-0000-00001A2D0000}"/>
    <cellStyle name="Normal 2 2 20 2 3 3" xfId="11364" xr:uid="{00000000-0005-0000-0000-00001B2D0000}"/>
    <cellStyle name="Normal 2 2 20 2 3 4" xfId="11365" xr:uid="{00000000-0005-0000-0000-00001C2D0000}"/>
    <cellStyle name="Normal 2 2 20 2 4" xfId="11366" xr:uid="{00000000-0005-0000-0000-00001D2D0000}"/>
    <cellStyle name="Normal 2 2 20 2 5" xfId="11367" xr:uid="{00000000-0005-0000-0000-00001E2D0000}"/>
    <cellStyle name="Normal 2 2 20 2 6" xfId="11368" xr:uid="{00000000-0005-0000-0000-00001F2D0000}"/>
    <cellStyle name="Normal 2 2 20 3" xfId="11369" xr:uid="{00000000-0005-0000-0000-0000202D0000}"/>
    <cellStyle name="Normal 2 2 20 3 2" xfId="11370" xr:uid="{00000000-0005-0000-0000-0000212D0000}"/>
    <cellStyle name="Normal 2 2 20 3 3" xfId="11371" xr:uid="{00000000-0005-0000-0000-0000222D0000}"/>
    <cellStyle name="Normal 2 2 20 3 4" xfId="11372" xr:uid="{00000000-0005-0000-0000-0000232D0000}"/>
    <cellStyle name="Normal 2 2 20 4" xfId="11373" xr:uid="{00000000-0005-0000-0000-0000242D0000}"/>
    <cellStyle name="Normal 2 2 20 5" xfId="11374" xr:uid="{00000000-0005-0000-0000-0000252D0000}"/>
    <cellStyle name="Normal 2 2 20 6" xfId="11375" xr:uid="{00000000-0005-0000-0000-0000262D0000}"/>
    <cellStyle name="Normal 2 2 21" xfId="11376" xr:uid="{00000000-0005-0000-0000-0000272D0000}"/>
    <cellStyle name="Normal 2 2 21 2" xfId="11377" xr:uid="{00000000-0005-0000-0000-0000282D0000}"/>
    <cellStyle name="Normal 2 2 21 3" xfId="11378" xr:uid="{00000000-0005-0000-0000-0000292D0000}"/>
    <cellStyle name="Normal 2 2 21 3 2" xfId="11379" xr:uid="{00000000-0005-0000-0000-00002A2D0000}"/>
    <cellStyle name="Normal 2 2 21 3 3" xfId="11380" xr:uid="{00000000-0005-0000-0000-00002B2D0000}"/>
    <cellStyle name="Normal 2 2 21 3 4" xfId="11381" xr:uid="{00000000-0005-0000-0000-00002C2D0000}"/>
    <cellStyle name="Normal 2 2 22" xfId="11382" xr:uid="{00000000-0005-0000-0000-00002D2D0000}"/>
    <cellStyle name="Normal 2 2 22 2" xfId="11383" xr:uid="{00000000-0005-0000-0000-00002E2D0000}"/>
    <cellStyle name="Normal 2 2 22 2 2" xfId="11384" xr:uid="{00000000-0005-0000-0000-00002F2D0000}"/>
    <cellStyle name="Normal 2 2 22 2 3" xfId="11385" xr:uid="{00000000-0005-0000-0000-0000302D0000}"/>
    <cellStyle name="Normal 2 2 22 2 3 2" xfId="11386" xr:uid="{00000000-0005-0000-0000-0000312D0000}"/>
    <cellStyle name="Normal 2 2 22 2 3 3" xfId="11387" xr:uid="{00000000-0005-0000-0000-0000322D0000}"/>
    <cellStyle name="Normal 2 2 22 2 3 4" xfId="11388" xr:uid="{00000000-0005-0000-0000-0000332D0000}"/>
    <cellStyle name="Normal 2 2 22 2 4" xfId="11389" xr:uid="{00000000-0005-0000-0000-0000342D0000}"/>
    <cellStyle name="Normal 2 2 22 2 5" xfId="11390" xr:uid="{00000000-0005-0000-0000-0000352D0000}"/>
    <cellStyle name="Normal 2 2 22 2 6" xfId="11391" xr:uid="{00000000-0005-0000-0000-0000362D0000}"/>
    <cellStyle name="Normal 2 2 22 3" xfId="11392" xr:uid="{00000000-0005-0000-0000-0000372D0000}"/>
    <cellStyle name="Normal 2 2 22 3 2" xfId="11393" xr:uid="{00000000-0005-0000-0000-0000382D0000}"/>
    <cellStyle name="Normal 2 2 22 3 3" xfId="11394" xr:uid="{00000000-0005-0000-0000-0000392D0000}"/>
    <cellStyle name="Normal 2 2 22 3 4" xfId="11395" xr:uid="{00000000-0005-0000-0000-00003A2D0000}"/>
    <cellStyle name="Normal 2 2 22 4" xfId="11396" xr:uid="{00000000-0005-0000-0000-00003B2D0000}"/>
    <cellStyle name="Normal 2 2 22 5" xfId="11397" xr:uid="{00000000-0005-0000-0000-00003C2D0000}"/>
    <cellStyle name="Normal 2 2 22 6" xfId="11398" xr:uid="{00000000-0005-0000-0000-00003D2D0000}"/>
    <cellStyle name="Normal 2 2 23" xfId="11399" xr:uid="{00000000-0005-0000-0000-00003E2D0000}"/>
    <cellStyle name="Normal 2 2 23 2" xfId="11400" xr:uid="{00000000-0005-0000-0000-00003F2D0000}"/>
    <cellStyle name="Normal 2 2 23 3" xfId="11401" xr:uid="{00000000-0005-0000-0000-0000402D0000}"/>
    <cellStyle name="Normal 2 2 23 3 2" xfId="11402" xr:uid="{00000000-0005-0000-0000-0000412D0000}"/>
    <cellStyle name="Normal 2 2 23 3 3" xfId="11403" xr:uid="{00000000-0005-0000-0000-0000422D0000}"/>
    <cellStyle name="Normal 2 2 23 3 4" xfId="11404" xr:uid="{00000000-0005-0000-0000-0000432D0000}"/>
    <cellStyle name="Normal 2 2 24" xfId="11405" xr:uid="{00000000-0005-0000-0000-0000442D0000}"/>
    <cellStyle name="Normal 2 2 24 2" xfId="11406" xr:uid="{00000000-0005-0000-0000-0000452D0000}"/>
    <cellStyle name="Normal 2 2 25" xfId="11407" xr:uid="{00000000-0005-0000-0000-0000462D0000}"/>
    <cellStyle name="Normal 2 2 26" xfId="11408" xr:uid="{00000000-0005-0000-0000-0000472D0000}"/>
    <cellStyle name="Normal 2 2 27" xfId="11409" xr:uid="{00000000-0005-0000-0000-0000482D0000}"/>
    <cellStyle name="Normal 2 2 28" xfId="11410" xr:uid="{00000000-0005-0000-0000-0000492D0000}"/>
    <cellStyle name="Normal 2 2 29" xfId="11411" xr:uid="{00000000-0005-0000-0000-00004A2D0000}"/>
    <cellStyle name="Normal 2 2 3" xfId="11412" xr:uid="{00000000-0005-0000-0000-00004B2D0000}"/>
    <cellStyle name="Normal 2 2 3 10" xfId="11413" xr:uid="{00000000-0005-0000-0000-00004C2D0000}"/>
    <cellStyle name="Normal 2 2 3 10 2" xfId="11414" xr:uid="{00000000-0005-0000-0000-00004D2D0000}"/>
    <cellStyle name="Normal 2 2 3 10 2 2" xfId="11415" xr:uid="{00000000-0005-0000-0000-00004E2D0000}"/>
    <cellStyle name="Normal 2 2 3 10 2 2 2" xfId="11416" xr:uid="{00000000-0005-0000-0000-00004F2D0000}"/>
    <cellStyle name="Normal 2 2 3 10 2 2 3" xfId="11417" xr:uid="{00000000-0005-0000-0000-0000502D0000}"/>
    <cellStyle name="Normal 2 2 3 10 2 2 4" xfId="11418" xr:uid="{00000000-0005-0000-0000-0000512D0000}"/>
    <cellStyle name="Normal 2 2 3 10 2 3" xfId="11419" xr:uid="{00000000-0005-0000-0000-0000522D0000}"/>
    <cellStyle name="Normal 2 2 3 10 2 4" xfId="11420" xr:uid="{00000000-0005-0000-0000-0000532D0000}"/>
    <cellStyle name="Normal 2 2 3 10 2 5" xfId="11421" xr:uid="{00000000-0005-0000-0000-0000542D0000}"/>
    <cellStyle name="Normal 2 2 3 10 3" xfId="11422" xr:uid="{00000000-0005-0000-0000-0000552D0000}"/>
    <cellStyle name="Normal 2 2 3 10 4" xfId="11423" xr:uid="{00000000-0005-0000-0000-0000562D0000}"/>
    <cellStyle name="Normal 2 2 3 10 4 2" xfId="11424" xr:uid="{00000000-0005-0000-0000-0000572D0000}"/>
    <cellStyle name="Normal 2 2 3 10 4 3" xfId="11425" xr:uid="{00000000-0005-0000-0000-0000582D0000}"/>
    <cellStyle name="Normal 2 2 3 10 4 4" xfId="11426" xr:uid="{00000000-0005-0000-0000-0000592D0000}"/>
    <cellStyle name="Normal 2 2 3 10 5" xfId="11427" xr:uid="{00000000-0005-0000-0000-00005A2D0000}"/>
    <cellStyle name="Normal 2 2 3 10 6" xfId="11428" xr:uid="{00000000-0005-0000-0000-00005B2D0000}"/>
    <cellStyle name="Normal 2 2 3 10 7" xfId="11429" xr:uid="{00000000-0005-0000-0000-00005C2D0000}"/>
    <cellStyle name="Normal 2 2 3 11" xfId="11430" xr:uid="{00000000-0005-0000-0000-00005D2D0000}"/>
    <cellStyle name="Normal 2 2 3 11 2" xfId="11431" xr:uid="{00000000-0005-0000-0000-00005E2D0000}"/>
    <cellStyle name="Normal 2 2 3 11 2 2" xfId="11432" xr:uid="{00000000-0005-0000-0000-00005F2D0000}"/>
    <cellStyle name="Normal 2 2 3 11 2 2 2" xfId="11433" xr:uid="{00000000-0005-0000-0000-0000602D0000}"/>
    <cellStyle name="Normal 2 2 3 11 2 2 3" xfId="11434" xr:uid="{00000000-0005-0000-0000-0000612D0000}"/>
    <cellStyle name="Normal 2 2 3 11 2 2 4" xfId="11435" xr:uid="{00000000-0005-0000-0000-0000622D0000}"/>
    <cellStyle name="Normal 2 2 3 11 2 3" xfId="11436" xr:uid="{00000000-0005-0000-0000-0000632D0000}"/>
    <cellStyle name="Normal 2 2 3 11 2 4" xfId="11437" xr:uid="{00000000-0005-0000-0000-0000642D0000}"/>
    <cellStyle name="Normal 2 2 3 11 2 5" xfId="11438" xr:uid="{00000000-0005-0000-0000-0000652D0000}"/>
    <cellStyle name="Normal 2 2 3 11 3" xfId="11439" xr:uid="{00000000-0005-0000-0000-0000662D0000}"/>
    <cellStyle name="Normal 2 2 3 11 4" xfId="11440" xr:uid="{00000000-0005-0000-0000-0000672D0000}"/>
    <cellStyle name="Normal 2 2 3 11 4 2" xfId="11441" xr:uid="{00000000-0005-0000-0000-0000682D0000}"/>
    <cellStyle name="Normal 2 2 3 11 4 3" xfId="11442" xr:uid="{00000000-0005-0000-0000-0000692D0000}"/>
    <cellStyle name="Normal 2 2 3 11 4 4" xfId="11443" xr:uid="{00000000-0005-0000-0000-00006A2D0000}"/>
    <cellStyle name="Normal 2 2 3 11 5" xfId="11444" xr:uid="{00000000-0005-0000-0000-00006B2D0000}"/>
    <cellStyle name="Normal 2 2 3 11 6" xfId="11445" xr:uid="{00000000-0005-0000-0000-00006C2D0000}"/>
    <cellStyle name="Normal 2 2 3 11 7" xfId="11446" xr:uid="{00000000-0005-0000-0000-00006D2D0000}"/>
    <cellStyle name="Normal 2 2 3 12" xfId="11447" xr:uid="{00000000-0005-0000-0000-00006E2D0000}"/>
    <cellStyle name="Normal 2 2 3 2" xfId="11448" xr:uid="{00000000-0005-0000-0000-00006F2D0000}"/>
    <cellStyle name="Normal 2 2 3 3" xfId="11449" xr:uid="{00000000-0005-0000-0000-0000702D0000}"/>
    <cellStyle name="Normal 2 2 3 4" xfId="11450" xr:uid="{00000000-0005-0000-0000-0000712D0000}"/>
    <cellStyle name="Normal 2 2 3 5" xfId="11451" xr:uid="{00000000-0005-0000-0000-0000722D0000}"/>
    <cellStyle name="Normal 2 2 3 6" xfId="11452" xr:uid="{00000000-0005-0000-0000-0000732D0000}"/>
    <cellStyle name="Normal 2 2 3 7" xfId="11453" xr:uid="{00000000-0005-0000-0000-0000742D0000}"/>
    <cellStyle name="Normal 2 2 3 8" xfId="11454" xr:uid="{00000000-0005-0000-0000-0000752D0000}"/>
    <cellStyle name="Normal 2 2 3 9" xfId="11455" xr:uid="{00000000-0005-0000-0000-0000762D0000}"/>
    <cellStyle name="Normal 2 2 3 9 2" xfId="11456" xr:uid="{00000000-0005-0000-0000-0000772D0000}"/>
    <cellStyle name="Normal 2 2 30" xfId="11457" xr:uid="{00000000-0005-0000-0000-0000782D0000}"/>
    <cellStyle name="Normal 2 2 31" xfId="11458" xr:uid="{00000000-0005-0000-0000-0000792D0000}"/>
    <cellStyle name="Normal 2 2 32" xfId="11459" xr:uid="{00000000-0005-0000-0000-00007A2D0000}"/>
    <cellStyle name="Normal 2 2 33" xfId="11460" xr:uid="{00000000-0005-0000-0000-00007B2D0000}"/>
    <cellStyle name="Normal 2 2 34" xfId="11461" xr:uid="{00000000-0005-0000-0000-00007C2D0000}"/>
    <cellStyle name="Normal 2 2 35" xfId="11462" xr:uid="{00000000-0005-0000-0000-00007D2D0000}"/>
    <cellStyle name="Normal 2 2 36" xfId="11463" xr:uid="{00000000-0005-0000-0000-00007E2D0000}"/>
    <cellStyle name="Normal 2 2 37" xfId="11464" xr:uid="{00000000-0005-0000-0000-00007F2D0000}"/>
    <cellStyle name="Normal 2 2 38" xfId="11465" xr:uid="{00000000-0005-0000-0000-0000802D0000}"/>
    <cellStyle name="Normal 2 2 39" xfId="11466" xr:uid="{00000000-0005-0000-0000-0000812D0000}"/>
    <cellStyle name="Normal 2 2 4" xfId="11467" xr:uid="{00000000-0005-0000-0000-0000822D0000}"/>
    <cellStyle name="Normal 2 2 4 10" xfId="11468" xr:uid="{00000000-0005-0000-0000-0000832D0000}"/>
    <cellStyle name="Normal 2 2 4 10 2" xfId="11469" xr:uid="{00000000-0005-0000-0000-0000842D0000}"/>
    <cellStyle name="Normal 2 2 4 11" xfId="11470" xr:uid="{00000000-0005-0000-0000-0000852D0000}"/>
    <cellStyle name="Normal 2 2 4 11 2" xfId="11471" xr:uid="{00000000-0005-0000-0000-0000862D0000}"/>
    <cellStyle name="Normal 2 2 4 12" xfId="11472" xr:uid="{00000000-0005-0000-0000-0000872D0000}"/>
    <cellStyle name="Normal 2 2 4 12 2" xfId="11473" xr:uid="{00000000-0005-0000-0000-0000882D0000}"/>
    <cellStyle name="Normal 2 2 4 12 3" xfId="11474" xr:uid="{00000000-0005-0000-0000-0000892D0000}"/>
    <cellStyle name="Normal 2 2 4 12 3 2" xfId="11475" xr:uid="{00000000-0005-0000-0000-00008A2D0000}"/>
    <cellStyle name="Normal 2 2 4 12 3 3" xfId="11476" xr:uid="{00000000-0005-0000-0000-00008B2D0000}"/>
    <cellStyle name="Normal 2 2 4 12 3 4" xfId="11477" xr:uid="{00000000-0005-0000-0000-00008C2D0000}"/>
    <cellStyle name="Normal 2 2 4 12 4" xfId="11478" xr:uid="{00000000-0005-0000-0000-00008D2D0000}"/>
    <cellStyle name="Normal 2 2 4 12 5" xfId="11479" xr:uid="{00000000-0005-0000-0000-00008E2D0000}"/>
    <cellStyle name="Normal 2 2 4 12 6" xfId="11480" xr:uid="{00000000-0005-0000-0000-00008F2D0000}"/>
    <cellStyle name="Normal 2 2 4 13" xfId="11481" xr:uid="{00000000-0005-0000-0000-0000902D0000}"/>
    <cellStyle name="Normal 2 2 4 13 2" xfId="11482" xr:uid="{00000000-0005-0000-0000-0000912D0000}"/>
    <cellStyle name="Normal 2 2 4 13 3" xfId="11483" xr:uid="{00000000-0005-0000-0000-0000922D0000}"/>
    <cellStyle name="Normal 2 2 4 13 4" xfId="11484" xr:uid="{00000000-0005-0000-0000-0000932D0000}"/>
    <cellStyle name="Normal 2 2 4 14" xfId="11485" xr:uid="{00000000-0005-0000-0000-0000942D0000}"/>
    <cellStyle name="Normal 2 2 4 15" xfId="11486" xr:uid="{00000000-0005-0000-0000-0000952D0000}"/>
    <cellStyle name="Normal 2 2 4 16" xfId="11487" xr:uid="{00000000-0005-0000-0000-0000962D0000}"/>
    <cellStyle name="Normal 2 2 4 2" xfId="11488" xr:uid="{00000000-0005-0000-0000-0000972D0000}"/>
    <cellStyle name="Normal 2 2 4 2 2" xfId="11489" xr:uid="{00000000-0005-0000-0000-0000982D0000}"/>
    <cellStyle name="Normal 2 2 4 2 3" xfId="11490" xr:uid="{00000000-0005-0000-0000-0000992D0000}"/>
    <cellStyle name="Normal 2 2 4 2 3 2" xfId="11491" xr:uid="{00000000-0005-0000-0000-00009A2D0000}"/>
    <cellStyle name="Normal 2 2 4 2 3 2 2" xfId="11492" xr:uid="{00000000-0005-0000-0000-00009B2D0000}"/>
    <cellStyle name="Normal 2 2 4 2 3 2 3" xfId="11493" xr:uid="{00000000-0005-0000-0000-00009C2D0000}"/>
    <cellStyle name="Normal 2 2 4 2 3 2 4" xfId="11494" xr:uid="{00000000-0005-0000-0000-00009D2D0000}"/>
    <cellStyle name="Normal 2 2 4 2 3 3" xfId="11495" xr:uid="{00000000-0005-0000-0000-00009E2D0000}"/>
    <cellStyle name="Normal 2 2 4 2 3 4" xfId="11496" xr:uid="{00000000-0005-0000-0000-00009F2D0000}"/>
    <cellStyle name="Normal 2 2 4 2 3 5" xfId="11497" xr:uid="{00000000-0005-0000-0000-0000A02D0000}"/>
    <cellStyle name="Normal 2 2 4 2 4" xfId="11498" xr:uid="{00000000-0005-0000-0000-0000A12D0000}"/>
    <cellStyle name="Normal 2 2 4 2 4 2" xfId="11499" xr:uid="{00000000-0005-0000-0000-0000A22D0000}"/>
    <cellStyle name="Normal 2 2 4 2 4 3" xfId="11500" xr:uid="{00000000-0005-0000-0000-0000A32D0000}"/>
    <cellStyle name="Normal 2 2 4 2 4 4" xfId="11501" xr:uid="{00000000-0005-0000-0000-0000A42D0000}"/>
    <cellStyle name="Normal 2 2 4 2 5" xfId="11502" xr:uid="{00000000-0005-0000-0000-0000A52D0000}"/>
    <cellStyle name="Normal 2 2 4 2 6" xfId="11503" xr:uid="{00000000-0005-0000-0000-0000A62D0000}"/>
    <cellStyle name="Normal 2 2 4 2 7" xfId="11504" xr:uid="{00000000-0005-0000-0000-0000A72D0000}"/>
    <cellStyle name="Normal 2 2 4 3" xfId="11505" xr:uid="{00000000-0005-0000-0000-0000A82D0000}"/>
    <cellStyle name="Normal 2 2 4 4" xfId="11506" xr:uid="{00000000-0005-0000-0000-0000A92D0000}"/>
    <cellStyle name="Normal 2 2 4 5" xfId="11507" xr:uid="{00000000-0005-0000-0000-0000AA2D0000}"/>
    <cellStyle name="Normal 2 2 4 6" xfId="11508" xr:uid="{00000000-0005-0000-0000-0000AB2D0000}"/>
    <cellStyle name="Normal 2 2 4 7" xfId="11509" xr:uid="{00000000-0005-0000-0000-0000AC2D0000}"/>
    <cellStyle name="Normal 2 2 4 8" xfId="11510" xr:uid="{00000000-0005-0000-0000-0000AD2D0000}"/>
    <cellStyle name="Normal 2 2 4 9" xfId="11511" xr:uid="{00000000-0005-0000-0000-0000AE2D0000}"/>
    <cellStyle name="Normal 2 2 4 9 2" xfId="11512" xr:uid="{00000000-0005-0000-0000-0000AF2D0000}"/>
    <cellStyle name="Normal 2 2 40" xfId="11513" xr:uid="{00000000-0005-0000-0000-0000B02D0000}"/>
    <cellStyle name="Normal 2 2 41" xfId="11514" xr:uid="{00000000-0005-0000-0000-0000B12D0000}"/>
    <cellStyle name="Normal 2 2 42" xfId="11515" xr:uid="{00000000-0005-0000-0000-0000B22D0000}"/>
    <cellStyle name="Normal 2 2 43" xfId="11516" xr:uid="{00000000-0005-0000-0000-0000B32D0000}"/>
    <cellStyle name="Normal 2 2 44" xfId="11517" xr:uid="{00000000-0005-0000-0000-0000B42D0000}"/>
    <cellStyle name="Normal 2 2 45" xfId="11518" xr:uid="{00000000-0005-0000-0000-0000B52D0000}"/>
    <cellStyle name="Normal 2 2 46" xfId="11519" xr:uid="{00000000-0005-0000-0000-0000B62D0000}"/>
    <cellStyle name="Normal 2 2 47" xfId="11520" xr:uid="{00000000-0005-0000-0000-0000B72D0000}"/>
    <cellStyle name="Normal 2 2 48" xfId="11521" xr:uid="{00000000-0005-0000-0000-0000B82D0000}"/>
    <cellStyle name="Normal 2 2 49" xfId="11522" xr:uid="{00000000-0005-0000-0000-0000B92D0000}"/>
    <cellStyle name="Normal 2 2 5" xfId="11523" xr:uid="{00000000-0005-0000-0000-0000BA2D0000}"/>
    <cellStyle name="Normal 2 2 5 10" xfId="11524" xr:uid="{00000000-0005-0000-0000-0000BB2D0000}"/>
    <cellStyle name="Normal 2 2 5 10 2" xfId="11525" xr:uid="{00000000-0005-0000-0000-0000BC2D0000}"/>
    <cellStyle name="Normal 2 2 5 11" xfId="11526" xr:uid="{00000000-0005-0000-0000-0000BD2D0000}"/>
    <cellStyle name="Normal 2 2 5 12" xfId="11527" xr:uid="{00000000-0005-0000-0000-0000BE2D0000}"/>
    <cellStyle name="Normal 2 2 5 2" xfId="11528" xr:uid="{00000000-0005-0000-0000-0000BF2D0000}"/>
    <cellStyle name="Normal 2 2 5 3" xfId="11529" xr:uid="{00000000-0005-0000-0000-0000C02D0000}"/>
    <cellStyle name="Normal 2 2 5 4" xfId="11530" xr:uid="{00000000-0005-0000-0000-0000C12D0000}"/>
    <cellStyle name="Normal 2 2 5 5" xfId="11531" xr:uid="{00000000-0005-0000-0000-0000C22D0000}"/>
    <cellStyle name="Normal 2 2 5 6" xfId="11532" xr:uid="{00000000-0005-0000-0000-0000C32D0000}"/>
    <cellStyle name="Normal 2 2 5 7" xfId="11533" xr:uid="{00000000-0005-0000-0000-0000C42D0000}"/>
    <cellStyle name="Normal 2 2 5 8" xfId="11534" xr:uid="{00000000-0005-0000-0000-0000C52D0000}"/>
    <cellStyle name="Normal 2 2 5 9" xfId="11535" xr:uid="{00000000-0005-0000-0000-0000C62D0000}"/>
    <cellStyle name="Normal 2 2 5 9 2" xfId="11536" xr:uid="{00000000-0005-0000-0000-0000C72D0000}"/>
    <cellStyle name="Normal 2 2 50" xfId="11537" xr:uid="{00000000-0005-0000-0000-0000C82D0000}"/>
    <cellStyle name="Normal 2 2 51" xfId="11538" xr:uid="{00000000-0005-0000-0000-0000C92D0000}"/>
    <cellStyle name="Normal 2 2 52" xfId="11539" xr:uid="{00000000-0005-0000-0000-0000CA2D0000}"/>
    <cellStyle name="Normal 2 2 53" xfId="11540" xr:uid="{00000000-0005-0000-0000-0000CB2D0000}"/>
    <cellStyle name="Normal 2 2 54" xfId="11541" xr:uid="{00000000-0005-0000-0000-0000CC2D0000}"/>
    <cellStyle name="Normal 2 2 55" xfId="11542" xr:uid="{00000000-0005-0000-0000-0000CD2D0000}"/>
    <cellStyle name="Normal 2 2 56" xfId="11543" xr:uid="{00000000-0005-0000-0000-0000CE2D0000}"/>
    <cellStyle name="Normal 2 2 57" xfId="11544" xr:uid="{00000000-0005-0000-0000-0000CF2D0000}"/>
    <cellStyle name="Normal 2 2 58" xfId="11545" xr:uid="{00000000-0005-0000-0000-0000D02D0000}"/>
    <cellStyle name="Normal 2 2 59" xfId="11546" xr:uid="{00000000-0005-0000-0000-0000D12D0000}"/>
    <cellStyle name="Normal 2 2 6" xfId="11547" xr:uid="{00000000-0005-0000-0000-0000D22D0000}"/>
    <cellStyle name="Normal 2 2 6 2" xfId="11548" xr:uid="{00000000-0005-0000-0000-0000D32D0000}"/>
    <cellStyle name="Normal 2 2 6 2 2" xfId="11549" xr:uid="{00000000-0005-0000-0000-0000D42D0000}"/>
    <cellStyle name="Normal 2 2 6 2 2 2" xfId="11550" xr:uid="{00000000-0005-0000-0000-0000D52D0000}"/>
    <cellStyle name="Normal 2 2 6 2 2 2 2" xfId="11551" xr:uid="{00000000-0005-0000-0000-0000D62D0000}"/>
    <cellStyle name="Normal 2 2 6 2 2 2 3" xfId="11552" xr:uid="{00000000-0005-0000-0000-0000D72D0000}"/>
    <cellStyle name="Normal 2 2 6 2 2 2 4" xfId="11553" xr:uid="{00000000-0005-0000-0000-0000D82D0000}"/>
    <cellStyle name="Normal 2 2 6 2 2 3" xfId="11554" xr:uid="{00000000-0005-0000-0000-0000D92D0000}"/>
    <cellStyle name="Normal 2 2 6 2 2 4" xfId="11555" xr:uid="{00000000-0005-0000-0000-0000DA2D0000}"/>
    <cellStyle name="Normal 2 2 6 2 2 5" xfId="11556" xr:uid="{00000000-0005-0000-0000-0000DB2D0000}"/>
    <cellStyle name="Normal 2 2 6 2 3" xfId="11557" xr:uid="{00000000-0005-0000-0000-0000DC2D0000}"/>
    <cellStyle name="Normal 2 2 6 2 3 2" xfId="11558" xr:uid="{00000000-0005-0000-0000-0000DD2D0000}"/>
    <cellStyle name="Normal 2 2 6 2 3 3" xfId="11559" xr:uid="{00000000-0005-0000-0000-0000DE2D0000}"/>
    <cellStyle name="Normal 2 2 6 2 3 4" xfId="11560" xr:uid="{00000000-0005-0000-0000-0000DF2D0000}"/>
    <cellStyle name="Normal 2 2 6 2 4" xfId="11561" xr:uid="{00000000-0005-0000-0000-0000E02D0000}"/>
    <cellStyle name="Normal 2 2 6 2 5" xfId="11562" xr:uid="{00000000-0005-0000-0000-0000E12D0000}"/>
    <cellStyle name="Normal 2 2 6 2 6" xfId="11563" xr:uid="{00000000-0005-0000-0000-0000E22D0000}"/>
    <cellStyle name="Normal 2 2 6 3" xfId="11564" xr:uid="{00000000-0005-0000-0000-0000E32D0000}"/>
    <cellStyle name="Normal 2 2 6 3 2" xfId="11565" xr:uid="{00000000-0005-0000-0000-0000E42D0000}"/>
    <cellStyle name="Normal 2 2 6 3 2 2" xfId="11566" xr:uid="{00000000-0005-0000-0000-0000E52D0000}"/>
    <cellStyle name="Normal 2 2 6 3 2 2 2" xfId="11567" xr:uid="{00000000-0005-0000-0000-0000E62D0000}"/>
    <cellStyle name="Normal 2 2 6 3 2 2 3" xfId="11568" xr:uid="{00000000-0005-0000-0000-0000E72D0000}"/>
    <cellStyle name="Normal 2 2 6 3 2 2 4" xfId="11569" xr:uid="{00000000-0005-0000-0000-0000E82D0000}"/>
    <cellStyle name="Normal 2 2 6 3 2 3" xfId="11570" xr:uid="{00000000-0005-0000-0000-0000E92D0000}"/>
    <cellStyle name="Normal 2 2 6 3 2 4" xfId="11571" xr:uid="{00000000-0005-0000-0000-0000EA2D0000}"/>
    <cellStyle name="Normal 2 2 6 3 2 5" xfId="11572" xr:uid="{00000000-0005-0000-0000-0000EB2D0000}"/>
    <cellStyle name="Normal 2 2 6 3 3" xfId="11573" xr:uid="{00000000-0005-0000-0000-0000EC2D0000}"/>
    <cellStyle name="Normal 2 2 6 3 4" xfId="11574" xr:uid="{00000000-0005-0000-0000-0000ED2D0000}"/>
    <cellStyle name="Normal 2 2 6 3 4 2" xfId="11575" xr:uid="{00000000-0005-0000-0000-0000EE2D0000}"/>
    <cellStyle name="Normal 2 2 6 3 4 3" xfId="11576" xr:uid="{00000000-0005-0000-0000-0000EF2D0000}"/>
    <cellStyle name="Normal 2 2 6 3 4 4" xfId="11577" xr:uid="{00000000-0005-0000-0000-0000F02D0000}"/>
    <cellStyle name="Normal 2 2 6 3 5" xfId="11578" xr:uid="{00000000-0005-0000-0000-0000F12D0000}"/>
    <cellStyle name="Normal 2 2 6 3 6" xfId="11579" xr:uid="{00000000-0005-0000-0000-0000F22D0000}"/>
    <cellStyle name="Normal 2 2 6 3 7" xfId="11580" xr:uid="{00000000-0005-0000-0000-0000F32D0000}"/>
    <cellStyle name="Normal 2 2 6 4" xfId="11581" xr:uid="{00000000-0005-0000-0000-0000F42D0000}"/>
    <cellStyle name="Normal 2 2 6 4 2" xfId="11582" xr:uid="{00000000-0005-0000-0000-0000F52D0000}"/>
    <cellStyle name="Normal 2 2 6 5" xfId="11583" xr:uid="{00000000-0005-0000-0000-0000F62D0000}"/>
    <cellStyle name="Normal 2 2 6 6" xfId="11584" xr:uid="{00000000-0005-0000-0000-0000F72D0000}"/>
    <cellStyle name="Normal 2 2 6 7" xfId="11585" xr:uid="{00000000-0005-0000-0000-0000F82D0000}"/>
    <cellStyle name="Normal 2 2 6 7 2" xfId="11586" xr:uid="{00000000-0005-0000-0000-0000F92D0000}"/>
    <cellStyle name="Normal 2 2 6 7 3" xfId="11587" xr:uid="{00000000-0005-0000-0000-0000FA2D0000}"/>
    <cellStyle name="Normal 2 2 6 7 4" xfId="11588" xr:uid="{00000000-0005-0000-0000-0000FB2D0000}"/>
    <cellStyle name="Normal 2 2 60" xfId="11589" xr:uid="{00000000-0005-0000-0000-0000FC2D0000}"/>
    <cellStyle name="Normal 2 2 61" xfId="11590" xr:uid="{00000000-0005-0000-0000-0000FD2D0000}"/>
    <cellStyle name="Normal 2 2 62" xfId="11591" xr:uid="{00000000-0005-0000-0000-0000FE2D0000}"/>
    <cellStyle name="Normal 2 2 63" xfId="11592" xr:uid="{00000000-0005-0000-0000-0000FF2D0000}"/>
    <cellStyle name="Normal 2 2 64" xfId="11593" xr:uid="{00000000-0005-0000-0000-0000002E0000}"/>
    <cellStyle name="Normal 2 2 65" xfId="11594" xr:uid="{00000000-0005-0000-0000-0000012E0000}"/>
    <cellStyle name="Normal 2 2 66" xfId="11595" xr:uid="{00000000-0005-0000-0000-0000022E0000}"/>
    <cellStyle name="Normal 2 2 67" xfId="11596" xr:uid="{00000000-0005-0000-0000-0000032E0000}"/>
    <cellStyle name="Normal 2 2 68" xfId="11597" xr:uid="{00000000-0005-0000-0000-0000042E0000}"/>
    <cellStyle name="Normal 2 2 69" xfId="11598" xr:uid="{00000000-0005-0000-0000-0000052E0000}"/>
    <cellStyle name="Normal 2 2 7" xfId="11599" xr:uid="{00000000-0005-0000-0000-0000062E0000}"/>
    <cellStyle name="Normal 2 2 7 2" xfId="11600" xr:uid="{00000000-0005-0000-0000-0000072E0000}"/>
    <cellStyle name="Normal 2 2 7 2 2" xfId="11601" xr:uid="{00000000-0005-0000-0000-0000082E0000}"/>
    <cellStyle name="Normal 2 2 7 2 2 2" xfId="11602" xr:uid="{00000000-0005-0000-0000-0000092E0000}"/>
    <cellStyle name="Normal 2 2 7 2 2 2 2" xfId="11603" xr:uid="{00000000-0005-0000-0000-00000A2E0000}"/>
    <cellStyle name="Normal 2 2 7 2 2 2 3" xfId="11604" xr:uid="{00000000-0005-0000-0000-00000B2E0000}"/>
    <cellStyle name="Normal 2 2 7 2 2 2 4" xfId="11605" xr:uid="{00000000-0005-0000-0000-00000C2E0000}"/>
    <cellStyle name="Normal 2 2 7 2 2 3" xfId="11606" xr:uid="{00000000-0005-0000-0000-00000D2E0000}"/>
    <cellStyle name="Normal 2 2 7 2 2 4" xfId="11607" xr:uid="{00000000-0005-0000-0000-00000E2E0000}"/>
    <cellStyle name="Normal 2 2 7 2 2 5" xfId="11608" xr:uid="{00000000-0005-0000-0000-00000F2E0000}"/>
    <cellStyle name="Normal 2 2 7 2 3" xfId="11609" xr:uid="{00000000-0005-0000-0000-0000102E0000}"/>
    <cellStyle name="Normal 2 2 7 2 3 2" xfId="11610" xr:uid="{00000000-0005-0000-0000-0000112E0000}"/>
    <cellStyle name="Normal 2 2 7 2 3 3" xfId="11611" xr:uid="{00000000-0005-0000-0000-0000122E0000}"/>
    <cellStyle name="Normal 2 2 7 2 3 4" xfId="11612" xr:uid="{00000000-0005-0000-0000-0000132E0000}"/>
    <cellStyle name="Normal 2 2 7 2 4" xfId="11613" xr:uid="{00000000-0005-0000-0000-0000142E0000}"/>
    <cellStyle name="Normal 2 2 7 2 5" xfId="11614" xr:uid="{00000000-0005-0000-0000-0000152E0000}"/>
    <cellStyle name="Normal 2 2 7 2 6" xfId="11615" xr:uid="{00000000-0005-0000-0000-0000162E0000}"/>
    <cellStyle name="Normal 2 2 7 3" xfId="11616" xr:uid="{00000000-0005-0000-0000-0000172E0000}"/>
    <cellStyle name="Normal 2 2 7 3 2" xfId="11617" xr:uid="{00000000-0005-0000-0000-0000182E0000}"/>
    <cellStyle name="Normal 2 2 7 3 3" xfId="11618" xr:uid="{00000000-0005-0000-0000-0000192E0000}"/>
    <cellStyle name="Normal 2 2 7 3 3 2" xfId="11619" xr:uid="{00000000-0005-0000-0000-00001A2E0000}"/>
    <cellStyle name="Normal 2 2 7 3 3 3" xfId="11620" xr:uid="{00000000-0005-0000-0000-00001B2E0000}"/>
    <cellStyle name="Normal 2 2 7 3 3 4" xfId="11621" xr:uid="{00000000-0005-0000-0000-00001C2E0000}"/>
    <cellStyle name="Normal 2 2 7 3 4" xfId="11622" xr:uid="{00000000-0005-0000-0000-00001D2E0000}"/>
    <cellStyle name="Normal 2 2 7 3 5" xfId="11623" xr:uid="{00000000-0005-0000-0000-00001E2E0000}"/>
    <cellStyle name="Normal 2 2 7 3 6" xfId="11624" xr:uid="{00000000-0005-0000-0000-00001F2E0000}"/>
    <cellStyle name="Normal 2 2 7 4" xfId="11625" xr:uid="{00000000-0005-0000-0000-0000202E0000}"/>
    <cellStyle name="Normal 2 2 7 4 2" xfId="11626" xr:uid="{00000000-0005-0000-0000-0000212E0000}"/>
    <cellStyle name="Normal 2 2 7 4 3" xfId="11627" xr:uid="{00000000-0005-0000-0000-0000222E0000}"/>
    <cellStyle name="Normal 2 2 7 4 4" xfId="11628" xr:uid="{00000000-0005-0000-0000-0000232E0000}"/>
    <cellStyle name="Normal 2 2 7 5" xfId="11629" xr:uid="{00000000-0005-0000-0000-0000242E0000}"/>
    <cellStyle name="Normal 2 2 7 6" xfId="11630" xr:uid="{00000000-0005-0000-0000-0000252E0000}"/>
    <cellStyle name="Normal 2 2 7 7" xfId="11631" xr:uid="{00000000-0005-0000-0000-0000262E0000}"/>
    <cellStyle name="Normal 2 2 70" xfId="11632" xr:uid="{00000000-0005-0000-0000-0000272E0000}"/>
    <cellStyle name="Normal 2 2 71" xfId="11633" xr:uid="{00000000-0005-0000-0000-0000282E0000}"/>
    <cellStyle name="Normal 2 2 72" xfId="11634" xr:uid="{00000000-0005-0000-0000-0000292E0000}"/>
    <cellStyle name="Normal 2 2 73" xfId="11635" xr:uid="{00000000-0005-0000-0000-00002A2E0000}"/>
    <cellStyle name="Normal 2 2 74" xfId="11636" xr:uid="{00000000-0005-0000-0000-00002B2E0000}"/>
    <cellStyle name="Normal 2 2 75" xfId="11637" xr:uid="{00000000-0005-0000-0000-00002C2E0000}"/>
    <cellStyle name="Normal 2 2 76" xfId="11638" xr:uid="{00000000-0005-0000-0000-00002D2E0000}"/>
    <cellStyle name="Normal 2 2 77" xfId="11639" xr:uid="{00000000-0005-0000-0000-00002E2E0000}"/>
    <cellStyle name="Normal 2 2 78" xfId="11640" xr:uid="{00000000-0005-0000-0000-00002F2E0000}"/>
    <cellStyle name="Normal 2 2 79" xfId="11641" xr:uid="{00000000-0005-0000-0000-0000302E0000}"/>
    <cellStyle name="Normal 2 2 8" xfId="11642" xr:uid="{00000000-0005-0000-0000-0000312E0000}"/>
    <cellStyle name="Normal 2 2 8 2" xfId="11643" xr:uid="{00000000-0005-0000-0000-0000322E0000}"/>
    <cellStyle name="Normal 2 2 8 2 2" xfId="11644" xr:uid="{00000000-0005-0000-0000-0000332E0000}"/>
    <cellStyle name="Normal 2 2 8 2 2 2" xfId="11645" xr:uid="{00000000-0005-0000-0000-0000342E0000}"/>
    <cellStyle name="Normal 2 2 8 2 2 2 2" xfId="11646" xr:uid="{00000000-0005-0000-0000-0000352E0000}"/>
    <cellStyle name="Normal 2 2 8 2 2 2 3" xfId="11647" xr:uid="{00000000-0005-0000-0000-0000362E0000}"/>
    <cellStyle name="Normal 2 2 8 2 2 2 4" xfId="11648" xr:uid="{00000000-0005-0000-0000-0000372E0000}"/>
    <cellStyle name="Normal 2 2 8 2 2 3" xfId="11649" xr:uid="{00000000-0005-0000-0000-0000382E0000}"/>
    <cellStyle name="Normal 2 2 8 2 2 4" xfId="11650" xr:uid="{00000000-0005-0000-0000-0000392E0000}"/>
    <cellStyle name="Normal 2 2 8 2 2 5" xfId="11651" xr:uid="{00000000-0005-0000-0000-00003A2E0000}"/>
    <cellStyle name="Normal 2 2 8 2 3" xfId="11652" xr:uid="{00000000-0005-0000-0000-00003B2E0000}"/>
    <cellStyle name="Normal 2 2 8 2 3 2" xfId="11653" xr:uid="{00000000-0005-0000-0000-00003C2E0000}"/>
    <cellStyle name="Normal 2 2 8 2 3 3" xfId="11654" xr:uid="{00000000-0005-0000-0000-00003D2E0000}"/>
    <cellStyle name="Normal 2 2 8 2 3 4" xfId="11655" xr:uid="{00000000-0005-0000-0000-00003E2E0000}"/>
    <cellStyle name="Normal 2 2 8 2 4" xfId="11656" xr:uid="{00000000-0005-0000-0000-00003F2E0000}"/>
    <cellStyle name="Normal 2 2 8 2 5" xfId="11657" xr:uid="{00000000-0005-0000-0000-0000402E0000}"/>
    <cellStyle name="Normal 2 2 8 2 6" xfId="11658" xr:uid="{00000000-0005-0000-0000-0000412E0000}"/>
    <cellStyle name="Normal 2 2 8 3" xfId="11659" xr:uid="{00000000-0005-0000-0000-0000422E0000}"/>
    <cellStyle name="Normal 2 2 8 3 2" xfId="11660" xr:uid="{00000000-0005-0000-0000-0000432E0000}"/>
    <cellStyle name="Normal 2 2 8 3 3" xfId="11661" xr:uid="{00000000-0005-0000-0000-0000442E0000}"/>
    <cellStyle name="Normal 2 2 8 3 3 2" xfId="11662" xr:uid="{00000000-0005-0000-0000-0000452E0000}"/>
    <cellStyle name="Normal 2 2 8 3 3 3" xfId="11663" xr:uid="{00000000-0005-0000-0000-0000462E0000}"/>
    <cellStyle name="Normal 2 2 8 3 3 4" xfId="11664" xr:uid="{00000000-0005-0000-0000-0000472E0000}"/>
    <cellStyle name="Normal 2 2 8 3 4" xfId="11665" xr:uid="{00000000-0005-0000-0000-0000482E0000}"/>
    <cellStyle name="Normal 2 2 8 3 5" xfId="11666" xr:uid="{00000000-0005-0000-0000-0000492E0000}"/>
    <cellStyle name="Normal 2 2 8 3 6" xfId="11667" xr:uid="{00000000-0005-0000-0000-00004A2E0000}"/>
    <cellStyle name="Normal 2 2 8 4" xfId="11668" xr:uid="{00000000-0005-0000-0000-00004B2E0000}"/>
    <cellStyle name="Normal 2 2 8 4 2" xfId="11669" xr:uid="{00000000-0005-0000-0000-00004C2E0000}"/>
    <cellStyle name="Normal 2 2 8 4 3" xfId="11670" xr:uid="{00000000-0005-0000-0000-00004D2E0000}"/>
    <cellStyle name="Normal 2 2 8 4 4" xfId="11671" xr:uid="{00000000-0005-0000-0000-00004E2E0000}"/>
    <cellStyle name="Normal 2 2 8 5" xfId="11672" xr:uid="{00000000-0005-0000-0000-00004F2E0000}"/>
    <cellStyle name="Normal 2 2 8 6" xfId="11673" xr:uid="{00000000-0005-0000-0000-0000502E0000}"/>
    <cellStyle name="Normal 2 2 8 7" xfId="11674" xr:uid="{00000000-0005-0000-0000-0000512E0000}"/>
    <cellStyle name="Normal 2 2 80" xfId="11675" xr:uid="{00000000-0005-0000-0000-0000522E0000}"/>
    <cellStyle name="Normal 2 2 81" xfId="11676" xr:uid="{00000000-0005-0000-0000-0000532E0000}"/>
    <cellStyle name="Normal 2 2 82" xfId="11677" xr:uid="{00000000-0005-0000-0000-0000542E0000}"/>
    <cellStyle name="Normal 2 2 83" xfId="11678" xr:uid="{00000000-0005-0000-0000-0000552E0000}"/>
    <cellStyle name="Normal 2 2 84" xfId="11679" xr:uid="{00000000-0005-0000-0000-0000562E0000}"/>
    <cellStyle name="Normal 2 2 85" xfId="11680" xr:uid="{00000000-0005-0000-0000-0000572E0000}"/>
    <cellStyle name="Normal 2 2 86" xfId="11681" xr:uid="{00000000-0005-0000-0000-0000582E0000}"/>
    <cellStyle name="Normal 2 2 87" xfId="11682" xr:uid="{00000000-0005-0000-0000-0000592E0000}"/>
    <cellStyle name="Normal 2 2 88" xfId="11683" xr:uid="{00000000-0005-0000-0000-00005A2E0000}"/>
    <cellStyle name="Normal 2 2 89" xfId="11684" xr:uid="{00000000-0005-0000-0000-00005B2E0000}"/>
    <cellStyle name="Normal 2 2 9" xfId="11685" xr:uid="{00000000-0005-0000-0000-00005C2E0000}"/>
    <cellStyle name="Normal 2 2 9 2" xfId="11686" xr:uid="{00000000-0005-0000-0000-00005D2E0000}"/>
    <cellStyle name="Normal 2 2 9 2 10" xfId="11687" xr:uid="{00000000-0005-0000-0000-00005E2E0000}"/>
    <cellStyle name="Normal 2 2 9 2 10 2" xfId="11688" xr:uid="{00000000-0005-0000-0000-00005F2E0000}"/>
    <cellStyle name="Normal 2 2 9 2 10 3" xfId="11689" xr:uid="{00000000-0005-0000-0000-0000602E0000}"/>
    <cellStyle name="Normal 2 2 9 2 10 4" xfId="11690" xr:uid="{00000000-0005-0000-0000-0000612E0000}"/>
    <cellStyle name="Normal 2 2 9 2 11" xfId="11691" xr:uid="{00000000-0005-0000-0000-0000622E0000}"/>
    <cellStyle name="Normal 2 2 9 2 12" xfId="11692" xr:uid="{00000000-0005-0000-0000-0000632E0000}"/>
    <cellStyle name="Normal 2 2 9 2 13" xfId="11693" xr:uid="{00000000-0005-0000-0000-0000642E0000}"/>
    <cellStyle name="Normal 2 2 9 2 2" xfId="11694" xr:uid="{00000000-0005-0000-0000-0000652E0000}"/>
    <cellStyle name="Normal 2 2 9 2 2 2" xfId="11695" xr:uid="{00000000-0005-0000-0000-0000662E0000}"/>
    <cellStyle name="Normal 2 2 9 2 2 2 2" xfId="11696" xr:uid="{00000000-0005-0000-0000-0000672E0000}"/>
    <cellStyle name="Normal 2 2 9 2 2 2 2 2" xfId="11697" xr:uid="{00000000-0005-0000-0000-0000682E0000}"/>
    <cellStyle name="Normal 2 2 9 2 2 2 2 2 2" xfId="11698" xr:uid="{00000000-0005-0000-0000-0000692E0000}"/>
    <cellStyle name="Normal 2 2 9 2 2 2 2 2 3" xfId="11699" xr:uid="{00000000-0005-0000-0000-00006A2E0000}"/>
    <cellStyle name="Normal 2 2 9 2 2 2 2 2 4" xfId="11700" xr:uid="{00000000-0005-0000-0000-00006B2E0000}"/>
    <cellStyle name="Normal 2 2 9 2 2 2 2 3" xfId="11701" xr:uid="{00000000-0005-0000-0000-00006C2E0000}"/>
    <cellStyle name="Normal 2 2 9 2 2 2 2 4" xfId="11702" xr:uid="{00000000-0005-0000-0000-00006D2E0000}"/>
    <cellStyle name="Normal 2 2 9 2 2 2 2 5" xfId="11703" xr:uid="{00000000-0005-0000-0000-00006E2E0000}"/>
    <cellStyle name="Normal 2 2 9 2 2 2 3" xfId="11704" xr:uid="{00000000-0005-0000-0000-00006F2E0000}"/>
    <cellStyle name="Normal 2 2 9 2 2 2 3 2" xfId="11705" xr:uid="{00000000-0005-0000-0000-0000702E0000}"/>
    <cellStyle name="Normal 2 2 9 2 2 2 3 3" xfId="11706" xr:uid="{00000000-0005-0000-0000-0000712E0000}"/>
    <cellStyle name="Normal 2 2 9 2 2 2 3 4" xfId="11707" xr:uid="{00000000-0005-0000-0000-0000722E0000}"/>
    <cellStyle name="Normal 2 2 9 2 2 2 4" xfId="11708" xr:uid="{00000000-0005-0000-0000-0000732E0000}"/>
    <cellStyle name="Normal 2 2 9 2 2 2 5" xfId="11709" xr:uid="{00000000-0005-0000-0000-0000742E0000}"/>
    <cellStyle name="Normal 2 2 9 2 2 2 6" xfId="11710" xr:uid="{00000000-0005-0000-0000-0000752E0000}"/>
    <cellStyle name="Normal 2 2 9 2 3" xfId="11711" xr:uid="{00000000-0005-0000-0000-0000762E0000}"/>
    <cellStyle name="Normal 2 2 9 2 3 2" xfId="11712" xr:uid="{00000000-0005-0000-0000-0000772E0000}"/>
    <cellStyle name="Normal 2 2 9 2 3 2 2" xfId="11713" xr:uid="{00000000-0005-0000-0000-0000782E0000}"/>
    <cellStyle name="Normal 2 2 9 2 3 2 2 2" xfId="11714" xr:uid="{00000000-0005-0000-0000-0000792E0000}"/>
    <cellStyle name="Normal 2 2 9 2 3 2 2 3" xfId="11715" xr:uid="{00000000-0005-0000-0000-00007A2E0000}"/>
    <cellStyle name="Normal 2 2 9 2 3 2 2 4" xfId="11716" xr:uid="{00000000-0005-0000-0000-00007B2E0000}"/>
    <cellStyle name="Normal 2 2 9 2 3 2 3" xfId="11717" xr:uid="{00000000-0005-0000-0000-00007C2E0000}"/>
    <cellStyle name="Normal 2 2 9 2 3 2 4" xfId="11718" xr:uid="{00000000-0005-0000-0000-00007D2E0000}"/>
    <cellStyle name="Normal 2 2 9 2 3 2 5" xfId="11719" xr:uid="{00000000-0005-0000-0000-00007E2E0000}"/>
    <cellStyle name="Normal 2 2 9 2 3 3" xfId="11720" xr:uid="{00000000-0005-0000-0000-00007F2E0000}"/>
    <cellStyle name="Normal 2 2 9 2 3 3 2" xfId="11721" xr:uid="{00000000-0005-0000-0000-0000802E0000}"/>
    <cellStyle name="Normal 2 2 9 2 3 3 3" xfId="11722" xr:uid="{00000000-0005-0000-0000-0000812E0000}"/>
    <cellStyle name="Normal 2 2 9 2 3 3 4" xfId="11723" xr:uid="{00000000-0005-0000-0000-0000822E0000}"/>
    <cellStyle name="Normal 2 2 9 2 3 4" xfId="11724" xr:uid="{00000000-0005-0000-0000-0000832E0000}"/>
    <cellStyle name="Normal 2 2 9 2 3 5" xfId="11725" xr:uid="{00000000-0005-0000-0000-0000842E0000}"/>
    <cellStyle name="Normal 2 2 9 2 3 6" xfId="11726" xr:uid="{00000000-0005-0000-0000-0000852E0000}"/>
    <cellStyle name="Normal 2 2 9 2 4" xfId="11727" xr:uid="{00000000-0005-0000-0000-0000862E0000}"/>
    <cellStyle name="Normal 2 2 9 2 4 2" xfId="11728" xr:uid="{00000000-0005-0000-0000-0000872E0000}"/>
    <cellStyle name="Normal 2 2 9 2 4 2 2" xfId="11729" xr:uid="{00000000-0005-0000-0000-0000882E0000}"/>
    <cellStyle name="Normal 2 2 9 2 4 2 2 2" xfId="11730" xr:uid="{00000000-0005-0000-0000-0000892E0000}"/>
    <cellStyle name="Normal 2 2 9 2 4 2 2 3" xfId="11731" xr:uid="{00000000-0005-0000-0000-00008A2E0000}"/>
    <cellStyle name="Normal 2 2 9 2 4 2 2 4" xfId="11732" xr:uid="{00000000-0005-0000-0000-00008B2E0000}"/>
    <cellStyle name="Normal 2 2 9 2 4 2 3" xfId="11733" xr:uid="{00000000-0005-0000-0000-00008C2E0000}"/>
    <cellStyle name="Normal 2 2 9 2 4 2 4" xfId="11734" xr:uid="{00000000-0005-0000-0000-00008D2E0000}"/>
    <cellStyle name="Normal 2 2 9 2 4 2 5" xfId="11735" xr:uid="{00000000-0005-0000-0000-00008E2E0000}"/>
    <cellStyle name="Normal 2 2 9 2 4 3" xfId="11736" xr:uid="{00000000-0005-0000-0000-00008F2E0000}"/>
    <cellStyle name="Normal 2 2 9 2 4 3 2" xfId="11737" xr:uid="{00000000-0005-0000-0000-0000902E0000}"/>
    <cellStyle name="Normal 2 2 9 2 4 3 3" xfId="11738" xr:uid="{00000000-0005-0000-0000-0000912E0000}"/>
    <cellStyle name="Normal 2 2 9 2 4 3 4" xfId="11739" xr:uid="{00000000-0005-0000-0000-0000922E0000}"/>
    <cellStyle name="Normal 2 2 9 2 4 4" xfId="11740" xr:uid="{00000000-0005-0000-0000-0000932E0000}"/>
    <cellStyle name="Normal 2 2 9 2 4 5" xfId="11741" xr:uid="{00000000-0005-0000-0000-0000942E0000}"/>
    <cellStyle name="Normal 2 2 9 2 4 6" xfId="11742" xr:uid="{00000000-0005-0000-0000-0000952E0000}"/>
    <cellStyle name="Normal 2 2 9 2 5" xfId="11743" xr:uid="{00000000-0005-0000-0000-0000962E0000}"/>
    <cellStyle name="Normal 2 2 9 2 5 2" xfId="11744" xr:uid="{00000000-0005-0000-0000-0000972E0000}"/>
    <cellStyle name="Normal 2 2 9 2 5 2 2" xfId="11745" xr:uid="{00000000-0005-0000-0000-0000982E0000}"/>
    <cellStyle name="Normal 2 2 9 2 5 2 2 2" xfId="11746" xr:uid="{00000000-0005-0000-0000-0000992E0000}"/>
    <cellStyle name="Normal 2 2 9 2 5 2 2 3" xfId="11747" xr:uid="{00000000-0005-0000-0000-00009A2E0000}"/>
    <cellStyle name="Normal 2 2 9 2 5 2 2 4" xfId="11748" xr:uid="{00000000-0005-0000-0000-00009B2E0000}"/>
    <cellStyle name="Normal 2 2 9 2 5 2 3" xfId="11749" xr:uid="{00000000-0005-0000-0000-00009C2E0000}"/>
    <cellStyle name="Normal 2 2 9 2 5 2 4" xfId="11750" xr:uid="{00000000-0005-0000-0000-00009D2E0000}"/>
    <cellStyle name="Normal 2 2 9 2 5 2 5" xfId="11751" xr:uid="{00000000-0005-0000-0000-00009E2E0000}"/>
    <cellStyle name="Normal 2 2 9 2 5 3" xfId="11752" xr:uid="{00000000-0005-0000-0000-00009F2E0000}"/>
    <cellStyle name="Normal 2 2 9 2 5 3 2" xfId="11753" xr:uid="{00000000-0005-0000-0000-0000A02E0000}"/>
    <cellStyle name="Normal 2 2 9 2 5 3 3" xfId="11754" xr:uid="{00000000-0005-0000-0000-0000A12E0000}"/>
    <cellStyle name="Normal 2 2 9 2 5 3 4" xfId="11755" xr:uid="{00000000-0005-0000-0000-0000A22E0000}"/>
    <cellStyle name="Normal 2 2 9 2 5 4" xfId="11756" xr:uid="{00000000-0005-0000-0000-0000A32E0000}"/>
    <cellStyle name="Normal 2 2 9 2 5 5" xfId="11757" xr:uid="{00000000-0005-0000-0000-0000A42E0000}"/>
    <cellStyle name="Normal 2 2 9 2 5 6" xfId="11758" xr:uid="{00000000-0005-0000-0000-0000A52E0000}"/>
    <cellStyle name="Normal 2 2 9 2 6" xfId="11759" xr:uid="{00000000-0005-0000-0000-0000A62E0000}"/>
    <cellStyle name="Normal 2 2 9 2 6 2" xfId="11760" xr:uid="{00000000-0005-0000-0000-0000A72E0000}"/>
    <cellStyle name="Normal 2 2 9 2 6 2 2" xfId="11761" xr:uid="{00000000-0005-0000-0000-0000A82E0000}"/>
    <cellStyle name="Normal 2 2 9 2 6 2 2 2" xfId="11762" xr:uid="{00000000-0005-0000-0000-0000A92E0000}"/>
    <cellStyle name="Normal 2 2 9 2 6 2 2 3" xfId="11763" xr:uid="{00000000-0005-0000-0000-0000AA2E0000}"/>
    <cellStyle name="Normal 2 2 9 2 6 2 2 4" xfId="11764" xr:uid="{00000000-0005-0000-0000-0000AB2E0000}"/>
    <cellStyle name="Normal 2 2 9 2 6 2 3" xfId="11765" xr:uid="{00000000-0005-0000-0000-0000AC2E0000}"/>
    <cellStyle name="Normal 2 2 9 2 6 2 4" xfId="11766" xr:uid="{00000000-0005-0000-0000-0000AD2E0000}"/>
    <cellStyle name="Normal 2 2 9 2 6 2 5" xfId="11767" xr:uid="{00000000-0005-0000-0000-0000AE2E0000}"/>
    <cellStyle name="Normal 2 2 9 2 6 3" xfId="11768" xr:uid="{00000000-0005-0000-0000-0000AF2E0000}"/>
    <cellStyle name="Normal 2 2 9 2 6 3 2" xfId="11769" xr:uid="{00000000-0005-0000-0000-0000B02E0000}"/>
    <cellStyle name="Normal 2 2 9 2 6 3 3" xfId="11770" xr:uid="{00000000-0005-0000-0000-0000B12E0000}"/>
    <cellStyle name="Normal 2 2 9 2 6 3 4" xfId="11771" xr:uid="{00000000-0005-0000-0000-0000B22E0000}"/>
    <cellStyle name="Normal 2 2 9 2 6 4" xfId="11772" xr:uid="{00000000-0005-0000-0000-0000B32E0000}"/>
    <cellStyle name="Normal 2 2 9 2 6 5" xfId="11773" xr:uid="{00000000-0005-0000-0000-0000B42E0000}"/>
    <cellStyle name="Normal 2 2 9 2 6 6" xfId="11774" xr:uid="{00000000-0005-0000-0000-0000B52E0000}"/>
    <cellStyle name="Normal 2 2 9 2 7" xfId="11775" xr:uid="{00000000-0005-0000-0000-0000B62E0000}"/>
    <cellStyle name="Normal 2 2 9 2 7 2" xfId="11776" xr:uid="{00000000-0005-0000-0000-0000B72E0000}"/>
    <cellStyle name="Normal 2 2 9 2 7 2 2" xfId="11777" xr:uid="{00000000-0005-0000-0000-0000B82E0000}"/>
    <cellStyle name="Normal 2 2 9 2 7 2 2 2" xfId="11778" xr:uid="{00000000-0005-0000-0000-0000B92E0000}"/>
    <cellStyle name="Normal 2 2 9 2 7 2 2 3" xfId="11779" xr:uid="{00000000-0005-0000-0000-0000BA2E0000}"/>
    <cellStyle name="Normal 2 2 9 2 7 2 2 4" xfId="11780" xr:uid="{00000000-0005-0000-0000-0000BB2E0000}"/>
    <cellStyle name="Normal 2 2 9 2 7 2 3" xfId="11781" xr:uid="{00000000-0005-0000-0000-0000BC2E0000}"/>
    <cellStyle name="Normal 2 2 9 2 7 2 4" xfId="11782" xr:uid="{00000000-0005-0000-0000-0000BD2E0000}"/>
    <cellStyle name="Normal 2 2 9 2 7 2 5" xfId="11783" xr:uid="{00000000-0005-0000-0000-0000BE2E0000}"/>
    <cellStyle name="Normal 2 2 9 2 7 3" xfId="11784" xr:uid="{00000000-0005-0000-0000-0000BF2E0000}"/>
    <cellStyle name="Normal 2 2 9 2 7 3 2" xfId="11785" xr:uid="{00000000-0005-0000-0000-0000C02E0000}"/>
    <cellStyle name="Normal 2 2 9 2 7 3 3" xfId="11786" xr:uid="{00000000-0005-0000-0000-0000C12E0000}"/>
    <cellStyle name="Normal 2 2 9 2 7 3 4" xfId="11787" xr:uid="{00000000-0005-0000-0000-0000C22E0000}"/>
    <cellStyle name="Normal 2 2 9 2 7 4" xfId="11788" xr:uid="{00000000-0005-0000-0000-0000C32E0000}"/>
    <cellStyle name="Normal 2 2 9 2 7 5" xfId="11789" xr:uid="{00000000-0005-0000-0000-0000C42E0000}"/>
    <cellStyle name="Normal 2 2 9 2 7 6" xfId="11790" xr:uid="{00000000-0005-0000-0000-0000C52E0000}"/>
    <cellStyle name="Normal 2 2 9 2 8" xfId="11791" xr:uid="{00000000-0005-0000-0000-0000C62E0000}"/>
    <cellStyle name="Normal 2 2 9 2 8 2" xfId="11792" xr:uid="{00000000-0005-0000-0000-0000C72E0000}"/>
    <cellStyle name="Normal 2 2 9 2 8 2 2" xfId="11793" xr:uid="{00000000-0005-0000-0000-0000C82E0000}"/>
    <cellStyle name="Normal 2 2 9 2 8 2 2 2" xfId="11794" xr:uid="{00000000-0005-0000-0000-0000C92E0000}"/>
    <cellStyle name="Normal 2 2 9 2 8 2 2 3" xfId="11795" xr:uid="{00000000-0005-0000-0000-0000CA2E0000}"/>
    <cellStyle name="Normal 2 2 9 2 8 2 2 4" xfId="11796" xr:uid="{00000000-0005-0000-0000-0000CB2E0000}"/>
    <cellStyle name="Normal 2 2 9 2 8 2 3" xfId="11797" xr:uid="{00000000-0005-0000-0000-0000CC2E0000}"/>
    <cellStyle name="Normal 2 2 9 2 8 2 4" xfId="11798" xr:uid="{00000000-0005-0000-0000-0000CD2E0000}"/>
    <cellStyle name="Normal 2 2 9 2 8 2 5" xfId="11799" xr:uid="{00000000-0005-0000-0000-0000CE2E0000}"/>
    <cellStyle name="Normal 2 2 9 2 8 3" xfId="11800" xr:uid="{00000000-0005-0000-0000-0000CF2E0000}"/>
    <cellStyle name="Normal 2 2 9 2 8 3 2" xfId="11801" xr:uid="{00000000-0005-0000-0000-0000D02E0000}"/>
    <cellStyle name="Normal 2 2 9 2 8 3 3" xfId="11802" xr:uid="{00000000-0005-0000-0000-0000D12E0000}"/>
    <cellStyle name="Normal 2 2 9 2 8 3 4" xfId="11803" xr:uid="{00000000-0005-0000-0000-0000D22E0000}"/>
    <cellStyle name="Normal 2 2 9 2 8 4" xfId="11804" xr:uid="{00000000-0005-0000-0000-0000D32E0000}"/>
    <cellStyle name="Normal 2 2 9 2 8 5" xfId="11805" xr:uid="{00000000-0005-0000-0000-0000D42E0000}"/>
    <cellStyle name="Normal 2 2 9 2 8 6" xfId="11806" xr:uid="{00000000-0005-0000-0000-0000D52E0000}"/>
    <cellStyle name="Normal 2 2 9 2 9" xfId="11807" xr:uid="{00000000-0005-0000-0000-0000D62E0000}"/>
    <cellStyle name="Normal 2 2 9 2 9 2" xfId="11808" xr:uid="{00000000-0005-0000-0000-0000D72E0000}"/>
    <cellStyle name="Normal 2 2 9 2 9 2 2" xfId="11809" xr:uid="{00000000-0005-0000-0000-0000D82E0000}"/>
    <cellStyle name="Normal 2 2 9 2 9 2 3" xfId="11810" xr:uid="{00000000-0005-0000-0000-0000D92E0000}"/>
    <cellStyle name="Normal 2 2 9 2 9 2 4" xfId="11811" xr:uid="{00000000-0005-0000-0000-0000DA2E0000}"/>
    <cellStyle name="Normal 2 2 9 2 9 3" xfId="11812" xr:uid="{00000000-0005-0000-0000-0000DB2E0000}"/>
    <cellStyle name="Normal 2 2 9 2 9 4" xfId="11813" xr:uid="{00000000-0005-0000-0000-0000DC2E0000}"/>
    <cellStyle name="Normal 2 2 9 2 9 5" xfId="11814" xr:uid="{00000000-0005-0000-0000-0000DD2E0000}"/>
    <cellStyle name="Normal 2 2 9 3" xfId="11815" xr:uid="{00000000-0005-0000-0000-0000DE2E0000}"/>
    <cellStyle name="Normal 2 2 9 3 2" xfId="11816" xr:uid="{00000000-0005-0000-0000-0000DF2E0000}"/>
    <cellStyle name="Normal 2 2 9 3 3" xfId="11817" xr:uid="{00000000-0005-0000-0000-0000E02E0000}"/>
    <cellStyle name="Normal 2 2 9 3 3 2" xfId="11818" xr:uid="{00000000-0005-0000-0000-0000E12E0000}"/>
    <cellStyle name="Normal 2 2 9 3 3 2 2" xfId="11819" xr:uid="{00000000-0005-0000-0000-0000E22E0000}"/>
    <cellStyle name="Normal 2 2 9 3 3 2 3" xfId="11820" xr:uid="{00000000-0005-0000-0000-0000E32E0000}"/>
    <cellStyle name="Normal 2 2 9 3 3 2 4" xfId="11821" xr:uid="{00000000-0005-0000-0000-0000E42E0000}"/>
    <cellStyle name="Normal 2 2 9 3 3 3" xfId="11822" xr:uid="{00000000-0005-0000-0000-0000E52E0000}"/>
    <cellStyle name="Normal 2 2 9 3 3 4" xfId="11823" xr:uid="{00000000-0005-0000-0000-0000E62E0000}"/>
    <cellStyle name="Normal 2 2 9 3 3 5" xfId="11824" xr:uid="{00000000-0005-0000-0000-0000E72E0000}"/>
    <cellStyle name="Normal 2 2 9 3 4" xfId="11825" xr:uid="{00000000-0005-0000-0000-0000E82E0000}"/>
    <cellStyle name="Normal 2 2 9 3 4 2" xfId="11826" xr:uid="{00000000-0005-0000-0000-0000E92E0000}"/>
    <cellStyle name="Normal 2 2 9 3 4 3" xfId="11827" xr:uid="{00000000-0005-0000-0000-0000EA2E0000}"/>
    <cellStyle name="Normal 2 2 9 3 4 4" xfId="11828" xr:uid="{00000000-0005-0000-0000-0000EB2E0000}"/>
    <cellStyle name="Normal 2 2 9 3 5" xfId="11829" xr:uid="{00000000-0005-0000-0000-0000EC2E0000}"/>
    <cellStyle name="Normal 2 2 9 3 6" xfId="11830" xr:uid="{00000000-0005-0000-0000-0000ED2E0000}"/>
    <cellStyle name="Normal 2 2 9 3 7" xfId="11831" xr:uid="{00000000-0005-0000-0000-0000EE2E0000}"/>
    <cellStyle name="Normal 2 2 9 4" xfId="11832" xr:uid="{00000000-0005-0000-0000-0000EF2E0000}"/>
    <cellStyle name="Normal 2 2 9 5" xfId="11833" xr:uid="{00000000-0005-0000-0000-0000F02E0000}"/>
    <cellStyle name="Normal 2 2 9 6" xfId="11834" xr:uid="{00000000-0005-0000-0000-0000F12E0000}"/>
    <cellStyle name="Normal 2 2 9 7" xfId="11835" xr:uid="{00000000-0005-0000-0000-0000F22E0000}"/>
    <cellStyle name="Normal 2 2 9 8" xfId="11836" xr:uid="{00000000-0005-0000-0000-0000F32E0000}"/>
    <cellStyle name="Normal 2 2 9 9" xfId="11837" xr:uid="{00000000-0005-0000-0000-0000F42E0000}"/>
    <cellStyle name="Normal 2 2 90" xfId="11838" xr:uid="{00000000-0005-0000-0000-0000F52E0000}"/>
    <cellStyle name="Normal 2 2 91" xfId="11839" xr:uid="{00000000-0005-0000-0000-0000F62E0000}"/>
    <cellStyle name="Normal 2 2 92" xfId="11840" xr:uid="{00000000-0005-0000-0000-0000F72E0000}"/>
    <cellStyle name="Normal 2 2 93" xfId="11841" xr:uid="{00000000-0005-0000-0000-0000F82E0000}"/>
    <cellStyle name="Normal 2 2 94" xfId="11842" xr:uid="{00000000-0005-0000-0000-0000F92E0000}"/>
    <cellStyle name="Normal 2 2 95" xfId="11843" xr:uid="{00000000-0005-0000-0000-0000FA2E0000}"/>
    <cellStyle name="Normal 2 2 96" xfId="11844" xr:uid="{00000000-0005-0000-0000-0000FB2E0000}"/>
    <cellStyle name="Normal 2 2 97" xfId="11845" xr:uid="{00000000-0005-0000-0000-0000FC2E0000}"/>
    <cellStyle name="Normal 2 2 98" xfId="11846" xr:uid="{00000000-0005-0000-0000-0000FD2E0000}"/>
    <cellStyle name="Normal 2 2 99" xfId="11847" xr:uid="{00000000-0005-0000-0000-0000FE2E0000}"/>
    <cellStyle name="Normal 2 2_Guarantees" xfId="11848" xr:uid="{00000000-0005-0000-0000-0000FF2E0000}"/>
    <cellStyle name="Normal 2 20" xfId="11849" xr:uid="{00000000-0005-0000-0000-0000002F0000}"/>
    <cellStyle name="Normal 2 20 2" xfId="11850" xr:uid="{00000000-0005-0000-0000-0000012F0000}"/>
    <cellStyle name="Normal 2 21" xfId="11851" xr:uid="{00000000-0005-0000-0000-0000022F0000}"/>
    <cellStyle name="Normal 2 21 2" xfId="11852" xr:uid="{00000000-0005-0000-0000-0000032F0000}"/>
    <cellStyle name="Normal 2 21 2 2" xfId="11853" xr:uid="{00000000-0005-0000-0000-0000042F0000}"/>
    <cellStyle name="Normal 2 21 2 2 2" xfId="11854" xr:uid="{00000000-0005-0000-0000-0000052F0000}"/>
    <cellStyle name="Normal 2 21 2 2 3" xfId="11855" xr:uid="{00000000-0005-0000-0000-0000062F0000}"/>
    <cellStyle name="Normal 2 21 2 2 4" xfId="11856" xr:uid="{00000000-0005-0000-0000-0000072F0000}"/>
    <cellStyle name="Normal 2 21 2 3" xfId="11857" xr:uid="{00000000-0005-0000-0000-0000082F0000}"/>
    <cellStyle name="Normal 2 21 2 4" xfId="11858" xr:uid="{00000000-0005-0000-0000-0000092F0000}"/>
    <cellStyle name="Normal 2 21 2 5" xfId="11859" xr:uid="{00000000-0005-0000-0000-00000A2F0000}"/>
    <cellStyle name="Normal 2 21 3" xfId="11860" xr:uid="{00000000-0005-0000-0000-00000B2F0000}"/>
    <cellStyle name="Normal 2 21 4" xfId="11861" xr:uid="{00000000-0005-0000-0000-00000C2F0000}"/>
    <cellStyle name="Normal 2 21 4 2" xfId="11862" xr:uid="{00000000-0005-0000-0000-00000D2F0000}"/>
    <cellStyle name="Normal 2 21 4 3" xfId="11863" xr:uid="{00000000-0005-0000-0000-00000E2F0000}"/>
    <cellStyle name="Normal 2 21 4 4" xfId="11864" xr:uid="{00000000-0005-0000-0000-00000F2F0000}"/>
    <cellStyle name="Normal 2 21 5" xfId="11865" xr:uid="{00000000-0005-0000-0000-0000102F0000}"/>
    <cellStyle name="Normal 2 21 6" xfId="11866" xr:uid="{00000000-0005-0000-0000-0000112F0000}"/>
    <cellStyle name="Normal 2 21 7" xfId="11867" xr:uid="{00000000-0005-0000-0000-0000122F0000}"/>
    <cellStyle name="Normal 2 22" xfId="11868" xr:uid="{00000000-0005-0000-0000-0000132F0000}"/>
    <cellStyle name="Normal 2 22 2" xfId="11869" xr:uid="{00000000-0005-0000-0000-0000142F0000}"/>
    <cellStyle name="Normal 2 22 2 2" xfId="11870" xr:uid="{00000000-0005-0000-0000-0000152F0000}"/>
    <cellStyle name="Normal 2 22 2 2 2" xfId="11871" xr:uid="{00000000-0005-0000-0000-0000162F0000}"/>
    <cellStyle name="Normal 2 22 2 2 3" xfId="11872" xr:uid="{00000000-0005-0000-0000-0000172F0000}"/>
    <cellStyle name="Normal 2 22 2 2 4" xfId="11873" xr:uid="{00000000-0005-0000-0000-0000182F0000}"/>
    <cellStyle name="Normal 2 22 2 3" xfId="11874" xr:uid="{00000000-0005-0000-0000-0000192F0000}"/>
    <cellStyle name="Normal 2 22 2 4" xfId="11875" xr:uid="{00000000-0005-0000-0000-00001A2F0000}"/>
    <cellStyle name="Normal 2 22 2 5" xfId="11876" xr:uid="{00000000-0005-0000-0000-00001B2F0000}"/>
    <cellStyle name="Normal 2 22 3" xfId="11877" xr:uid="{00000000-0005-0000-0000-00001C2F0000}"/>
    <cellStyle name="Normal 2 22 4" xfId="11878" xr:uid="{00000000-0005-0000-0000-00001D2F0000}"/>
    <cellStyle name="Normal 2 22 4 2" xfId="11879" xr:uid="{00000000-0005-0000-0000-00001E2F0000}"/>
    <cellStyle name="Normal 2 22 4 3" xfId="11880" xr:uid="{00000000-0005-0000-0000-00001F2F0000}"/>
    <cellStyle name="Normal 2 22 4 4" xfId="11881" xr:uid="{00000000-0005-0000-0000-0000202F0000}"/>
    <cellStyle name="Normal 2 22 5" xfId="11882" xr:uid="{00000000-0005-0000-0000-0000212F0000}"/>
    <cellStyle name="Normal 2 22 6" xfId="11883" xr:uid="{00000000-0005-0000-0000-0000222F0000}"/>
    <cellStyle name="Normal 2 22 7" xfId="11884" xr:uid="{00000000-0005-0000-0000-0000232F0000}"/>
    <cellStyle name="Normal 2 23" xfId="11885" xr:uid="{00000000-0005-0000-0000-0000242F0000}"/>
    <cellStyle name="Normal 2 23 2" xfId="11886" xr:uid="{00000000-0005-0000-0000-0000252F0000}"/>
    <cellStyle name="Normal 2 24" xfId="11887" xr:uid="{00000000-0005-0000-0000-0000262F0000}"/>
    <cellStyle name="Normal 2 24 2" xfId="11888" xr:uid="{00000000-0005-0000-0000-0000272F0000}"/>
    <cellStyle name="Normal 2 24 3" xfId="11889" xr:uid="{00000000-0005-0000-0000-0000282F0000}"/>
    <cellStyle name="Normal 2 24 4" xfId="11890" xr:uid="{00000000-0005-0000-0000-0000292F0000}"/>
    <cellStyle name="Normal 2 25" xfId="11891" xr:uid="{00000000-0005-0000-0000-00002A2F0000}"/>
    <cellStyle name="Normal 2 25 2" xfId="11892" xr:uid="{00000000-0005-0000-0000-00002B2F0000}"/>
    <cellStyle name="Normal 2 25 3" xfId="11893" xr:uid="{00000000-0005-0000-0000-00002C2F0000}"/>
    <cellStyle name="Normal 2 25 4" xfId="11894" xr:uid="{00000000-0005-0000-0000-00002D2F0000}"/>
    <cellStyle name="Normal 2 26" xfId="11895" xr:uid="{00000000-0005-0000-0000-00002E2F0000}"/>
    <cellStyle name="Normal 2 26 2" xfId="11896" xr:uid="{00000000-0005-0000-0000-00002F2F0000}"/>
    <cellStyle name="Normal 2 27" xfId="11897" xr:uid="{00000000-0005-0000-0000-0000302F0000}"/>
    <cellStyle name="Normal 2 27 2" xfId="11898" xr:uid="{00000000-0005-0000-0000-0000312F0000}"/>
    <cellStyle name="Normal 2 28" xfId="11899" xr:uid="{00000000-0005-0000-0000-0000322F0000}"/>
    <cellStyle name="Normal 2 28 2" xfId="11900" xr:uid="{00000000-0005-0000-0000-0000332F0000}"/>
    <cellStyle name="Normal 2 29" xfId="11901" xr:uid="{00000000-0005-0000-0000-0000342F0000}"/>
    <cellStyle name="Normal 2 29 2" xfId="11902" xr:uid="{00000000-0005-0000-0000-0000352F0000}"/>
    <cellStyle name="Normal 2 3" xfId="11903" xr:uid="{00000000-0005-0000-0000-0000362F0000}"/>
    <cellStyle name="Normal 2 3 10" xfId="11904" xr:uid="{00000000-0005-0000-0000-0000372F0000}"/>
    <cellStyle name="Normal 2 3 10 2" xfId="11905" xr:uid="{00000000-0005-0000-0000-0000382F0000}"/>
    <cellStyle name="Normal 2 3 10 2 2" xfId="11906" xr:uid="{00000000-0005-0000-0000-0000392F0000}"/>
    <cellStyle name="Normal 2 3 10 2 2 2" xfId="11907" xr:uid="{00000000-0005-0000-0000-00003A2F0000}"/>
    <cellStyle name="Normal 2 3 10 2 2 3" xfId="11908" xr:uid="{00000000-0005-0000-0000-00003B2F0000}"/>
    <cellStyle name="Normal 2 3 10 2 2 4" xfId="11909" xr:uid="{00000000-0005-0000-0000-00003C2F0000}"/>
    <cellStyle name="Normal 2 3 10 2 3" xfId="11910" xr:uid="{00000000-0005-0000-0000-00003D2F0000}"/>
    <cellStyle name="Normal 2 3 10 2 4" xfId="11911" xr:uid="{00000000-0005-0000-0000-00003E2F0000}"/>
    <cellStyle name="Normal 2 3 10 2 5" xfId="11912" xr:uid="{00000000-0005-0000-0000-00003F2F0000}"/>
    <cellStyle name="Normal 2 3 10 3" xfId="11913" xr:uid="{00000000-0005-0000-0000-0000402F0000}"/>
    <cellStyle name="Normal 2 3 10 4" xfId="11914" xr:uid="{00000000-0005-0000-0000-0000412F0000}"/>
    <cellStyle name="Normal 2 3 10 4 2" xfId="11915" xr:uid="{00000000-0005-0000-0000-0000422F0000}"/>
    <cellStyle name="Normal 2 3 10 4 3" xfId="11916" xr:uid="{00000000-0005-0000-0000-0000432F0000}"/>
    <cellStyle name="Normal 2 3 10 4 4" xfId="11917" xr:uid="{00000000-0005-0000-0000-0000442F0000}"/>
    <cellStyle name="Normal 2 3 10 5" xfId="11918" xr:uid="{00000000-0005-0000-0000-0000452F0000}"/>
    <cellStyle name="Normal 2 3 10 6" xfId="11919" xr:uid="{00000000-0005-0000-0000-0000462F0000}"/>
    <cellStyle name="Normal 2 3 10 7" xfId="11920" xr:uid="{00000000-0005-0000-0000-0000472F0000}"/>
    <cellStyle name="Normal 2 3 11" xfId="11921" xr:uid="{00000000-0005-0000-0000-0000482F0000}"/>
    <cellStyle name="Normal 2 3 11 2" xfId="11922" xr:uid="{00000000-0005-0000-0000-0000492F0000}"/>
    <cellStyle name="Normal 2 3 12" xfId="11923" xr:uid="{00000000-0005-0000-0000-00004A2F0000}"/>
    <cellStyle name="Normal 2 3 12 2" xfId="11924" xr:uid="{00000000-0005-0000-0000-00004B2F0000}"/>
    <cellStyle name="Normal 2 3 13" xfId="11925" xr:uid="{00000000-0005-0000-0000-00004C2F0000}"/>
    <cellStyle name="Normal 2 3 13 2" xfId="11926" xr:uid="{00000000-0005-0000-0000-00004D2F0000}"/>
    <cellStyle name="Normal 2 3 2" xfId="11927" xr:uid="{00000000-0005-0000-0000-00004E2F0000}"/>
    <cellStyle name="Normal 2 3 2 2" xfId="11928" xr:uid="{00000000-0005-0000-0000-00004F2F0000}"/>
    <cellStyle name="Normal 2 3 2 2 2" xfId="11929" xr:uid="{00000000-0005-0000-0000-0000502F0000}"/>
    <cellStyle name="Normal 2 3 2 2 3" xfId="11930" xr:uid="{00000000-0005-0000-0000-0000512F0000}"/>
    <cellStyle name="Normal 2 3 2 2 3 2" xfId="11931" xr:uid="{00000000-0005-0000-0000-0000522F0000}"/>
    <cellStyle name="Normal 2 3 2 2 3 2 2" xfId="11932" xr:uid="{00000000-0005-0000-0000-0000532F0000}"/>
    <cellStyle name="Normal 2 3 2 2 3 2 3" xfId="11933" xr:uid="{00000000-0005-0000-0000-0000542F0000}"/>
    <cellStyle name="Normal 2 3 2 2 3 2 4" xfId="11934" xr:uid="{00000000-0005-0000-0000-0000552F0000}"/>
    <cellStyle name="Normal 2 3 2 2 3 3" xfId="11935" xr:uid="{00000000-0005-0000-0000-0000562F0000}"/>
    <cellStyle name="Normal 2 3 2 2 3 4" xfId="11936" xr:uid="{00000000-0005-0000-0000-0000572F0000}"/>
    <cellStyle name="Normal 2 3 2 2 3 5" xfId="11937" xr:uid="{00000000-0005-0000-0000-0000582F0000}"/>
    <cellStyle name="Normal 2 3 2 2 4" xfId="11938" xr:uid="{00000000-0005-0000-0000-0000592F0000}"/>
    <cellStyle name="Normal 2 3 2 2 5" xfId="11939" xr:uid="{00000000-0005-0000-0000-00005A2F0000}"/>
    <cellStyle name="Normal 2 3 2 2 5 2" xfId="11940" xr:uid="{00000000-0005-0000-0000-00005B2F0000}"/>
    <cellStyle name="Normal 2 3 2 2 5 3" xfId="11941" xr:uid="{00000000-0005-0000-0000-00005C2F0000}"/>
    <cellStyle name="Normal 2 3 2 2 5 4" xfId="11942" xr:uid="{00000000-0005-0000-0000-00005D2F0000}"/>
    <cellStyle name="Normal 2 3 2 2 6" xfId="11943" xr:uid="{00000000-0005-0000-0000-00005E2F0000}"/>
    <cellStyle name="Normal 2 3 2 2 7" xfId="11944" xr:uid="{00000000-0005-0000-0000-00005F2F0000}"/>
    <cellStyle name="Normal 2 3 2 2 8" xfId="11945" xr:uid="{00000000-0005-0000-0000-0000602F0000}"/>
    <cellStyle name="Normal 2 3 2 3" xfId="11946" xr:uid="{00000000-0005-0000-0000-0000612F0000}"/>
    <cellStyle name="Normal 2 3 2 4" xfId="11947" xr:uid="{00000000-0005-0000-0000-0000622F0000}"/>
    <cellStyle name="Normal 2 3 2 4 2" xfId="11948" xr:uid="{00000000-0005-0000-0000-0000632F0000}"/>
    <cellStyle name="Normal 2 3 2 4 2 2" xfId="11949" xr:uid="{00000000-0005-0000-0000-0000642F0000}"/>
    <cellStyle name="Normal 2 3 2 4 2 3" xfId="11950" xr:uid="{00000000-0005-0000-0000-0000652F0000}"/>
    <cellStyle name="Normal 2 3 2 4 2 4" xfId="11951" xr:uid="{00000000-0005-0000-0000-0000662F0000}"/>
    <cellStyle name="Normal 2 3 2 4 3" xfId="11952" xr:uid="{00000000-0005-0000-0000-0000672F0000}"/>
    <cellStyle name="Normal 2 3 2 4 4" xfId="11953" xr:uid="{00000000-0005-0000-0000-0000682F0000}"/>
    <cellStyle name="Normal 2 3 2 4 5" xfId="11954" xr:uid="{00000000-0005-0000-0000-0000692F0000}"/>
    <cellStyle name="Normal 2 3 2 5" xfId="11955" xr:uid="{00000000-0005-0000-0000-00006A2F0000}"/>
    <cellStyle name="Normal 2 3 2 5 2" xfId="11956" xr:uid="{00000000-0005-0000-0000-00006B2F0000}"/>
    <cellStyle name="Normal 2 3 2 5 3" xfId="11957" xr:uid="{00000000-0005-0000-0000-00006C2F0000}"/>
    <cellStyle name="Normal 2 3 2 5 4" xfId="11958" xr:uid="{00000000-0005-0000-0000-00006D2F0000}"/>
    <cellStyle name="Normal 2 3 2 6" xfId="11959" xr:uid="{00000000-0005-0000-0000-00006E2F0000}"/>
    <cellStyle name="Normal 2 3 2 7" xfId="11960" xr:uid="{00000000-0005-0000-0000-00006F2F0000}"/>
    <cellStyle name="Normal 2 3 2 8" xfId="11961" xr:uid="{00000000-0005-0000-0000-0000702F0000}"/>
    <cellStyle name="Normal 2 3 3" xfId="11962" xr:uid="{00000000-0005-0000-0000-0000712F0000}"/>
    <cellStyle name="Normal 2 3 4" xfId="11963" xr:uid="{00000000-0005-0000-0000-0000722F0000}"/>
    <cellStyle name="Normal 2 3 5" xfId="11964" xr:uid="{00000000-0005-0000-0000-0000732F0000}"/>
    <cellStyle name="Normal 2 3 6" xfId="11965" xr:uid="{00000000-0005-0000-0000-0000742F0000}"/>
    <cellStyle name="Normal 2 3 7" xfId="11966" xr:uid="{00000000-0005-0000-0000-0000752F0000}"/>
    <cellStyle name="Normal 2 3 8" xfId="11967" xr:uid="{00000000-0005-0000-0000-0000762F0000}"/>
    <cellStyle name="Normal 2 3 9" xfId="11968" xr:uid="{00000000-0005-0000-0000-0000772F0000}"/>
    <cellStyle name="Normal 2 3 9 2" xfId="11969" xr:uid="{00000000-0005-0000-0000-0000782F0000}"/>
    <cellStyle name="Normal 2 30" xfId="11970" xr:uid="{00000000-0005-0000-0000-0000792F0000}"/>
    <cellStyle name="Normal 2 30 2" xfId="11971" xr:uid="{00000000-0005-0000-0000-00007A2F0000}"/>
    <cellStyle name="Normal 2 31" xfId="11972" xr:uid="{00000000-0005-0000-0000-00007B2F0000}"/>
    <cellStyle name="Normal 2 31 2" xfId="11973" xr:uid="{00000000-0005-0000-0000-00007C2F0000}"/>
    <cellStyle name="Normal 2 32" xfId="11974" xr:uid="{00000000-0005-0000-0000-00007D2F0000}"/>
    <cellStyle name="Normal 2 32 2" xfId="11975" xr:uid="{00000000-0005-0000-0000-00007E2F0000}"/>
    <cellStyle name="Normal 2 33" xfId="11976" xr:uid="{00000000-0005-0000-0000-00007F2F0000}"/>
    <cellStyle name="Normal 2 33 2" xfId="11977" xr:uid="{00000000-0005-0000-0000-0000802F0000}"/>
    <cellStyle name="Normal 2 34" xfId="11978" xr:uid="{00000000-0005-0000-0000-0000812F0000}"/>
    <cellStyle name="Normal 2 34 2" xfId="11979" xr:uid="{00000000-0005-0000-0000-0000822F0000}"/>
    <cellStyle name="Normal 2 35" xfId="11980" xr:uid="{00000000-0005-0000-0000-0000832F0000}"/>
    <cellStyle name="Normal 2 35 2" xfId="11981" xr:uid="{00000000-0005-0000-0000-0000842F0000}"/>
    <cellStyle name="Normal 2 36" xfId="11982" xr:uid="{00000000-0005-0000-0000-0000852F0000}"/>
    <cellStyle name="Normal 2 36 2" xfId="11983" xr:uid="{00000000-0005-0000-0000-0000862F0000}"/>
    <cellStyle name="Normal 2 37" xfId="11984" xr:uid="{00000000-0005-0000-0000-0000872F0000}"/>
    <cellStyle name="Normal 2 37 2" xfId="11985" xr:uid="{00000000-0005-0000-0000-0000882F0000}"/>
    <cellStyle name="Normal 2 38" xfId="11986" xr:uid="{00000000-0005-0000-0000-0000892F0000}"/>
    <cellStyle name="Normal 2 38 2" xfId="11987" xr:uid="{00000000-0005-0000-0000-00008A2F0000}"/>
    <cellStyle name="Normal 2 39" xfId="11988" xr:uid="{00000000-0005-0000-0000-00008B2F0000}"/>
    <cellStyle name="Normal 2 39 2" xfId="11989" xr:uid="{00000000-0005-0000-0000-00008C2F0000}"/>
    <cellStyle name="Normal 2 4" xfId="11990" xr:uid="{00000000-0005-0000-0000-00008D2F0000}"/>
    <cellStyle name="Normal 2 4 10" xfId="11991" xr:uid="{00000000-0005-0000-0000-00008E2F0000}"/>
    <cellStyle name="Normal 2 4 10 2" xfId="11992" xr:uid="{00000000-0005-0000-0000-00008F2F0000}"/>
    <cellStyle name="Normal 2 4 11" xfId="11993" xr:uid="{00000000-0005-0000-0000-0000902F0000}"/>
    <cellStyle name="Normal 2 4 12" xfId="11994" xr:uid="{00000000-0005-0000-0000-0000912F0000}"/>
    <cellStyle name="Normal 2 4 12 2" xfId="11995" xr:uid="{00000000-0005-0000-0000-0000922F0000}"/>
    <cellStyle name="Normal 2 4 13" xfId="11996" xr:uid="{00000000-0005-0000-0000-0000932F0000}"/>
    <cellStyle name="Normal 2 4 14" xfId="11997" xr:uid="{00000000-0005-0000-0000-0000942F0000}"/>
    <cellStyle name="Normal 2 4 2" xfId="11998" xr:uid="{00000000-0005-0000-0000-0000952F0000}"/>
    <cellStyle name="Normal 2 4 2 2" xfId="11999" xr:uid="{00000000-0005-0000-0000-0000962F0000}"/>
    <cellStyle name="Normal 2 4 3" xfId="12000" xr:uid="{00000000-0005-0000-0000-0000972F0000}"/>
    <cellStyle name="Normal 2 4 4" xfId="12001" xr:uid="{00000000-0005-0000-0000-0000982F0000}"/>
    <cellStyle name="Normal 2 4 5" xfId="12002" xr:uid="{00000000-0005-0000-0000-0000992F0000}"/>
    <cellStyle name="Normal 2 4 6" xfId="12003" xr:uid="{00000000-0005-0000-0000-00009A2F0000}"/>
    <cellStyle name="Normal 2 4 7" xfId="12004" xr:uid="{00000000-0005-0000-0000-00009B2F0000}"/>
    <cellStyle name="Normal 2 4 8" xfId="12005" xr:uid="{00000000-0005-0000-0000-00009C2F0000}"/>
    <cellStyle name="Normal 2 4 9" xfId="12006" xr:uid="{00000000-0005-0000-0000-00009D2F0000}"/>
    <cellStyle name="Normal 2 4 9 2" xfId="12007" xr:uid="{00000000-0005-0000-0000-00009E2F0000}"/>
    <cellStyle name="Normal 2 40" xfId="12008" xr:uid="{00000000-0005-0000-0000-00009F2F0000}"/>
    <cellStyle name="Normal 2 40 2" xfId="12009" xr:uid="{00000000-0005-0000-0000-0000A02F0000}"/>
    <cellStyle name="Normal 2 41" xfId="12010" xr:uid="{00000000-0005-0000-0000-0000A12F0000}"/>
    <cellStyle name="Normal 2 41 2" xfId="12011" xr:uid="{00000000-0005-0000-0000-0000A22F0000}"/>
    <cellStyle name="Normal 2 42" xfId="12012" xr:uid="{00000000-0005-0000-0000-0000A32F0000}"/>
    <cellStyle name="Normal 2 42 2" xfId="12013" xr:uid="{00000000-0005-0000-0000-0000A42F0000}"/>
    <cellStyle name="Normal 2 43" xfId="12014" xr:uid="{00000000-0005-0000-0000-0000A52F0000}"/>
    <cellStyle name="Normal 2 43 2" xfId="12015" xr:uid="{00000000-0005-0000-0000-0000A62F0000}"/>
    <cellStyle name="Normal 2 44" xfId="12016" xr:uid="{00000000-0005-0000-0000-0000A72F0000}"/>
    <cellStyle name="Normal 2 44 2" xfId="12017" xr:uid="{00000000-0005-0000-0000-0000A82F0000}"/>
    <cellStyle name="Normal 2 45" xfId="12018" xr:uid="{00000000-0005-0000-0000-0000A92F0000}"/>
    <cellStyle name="Normal 2 45 2" xfId="12019" xr:uid="{00000000-0005-0000-0000-0000AA2F0000}"/>
    <cellStyle name="Normal 2 46" xfId="12020" xr:uid="{00000000-0005-0000-0000-0000AB2F0000}"/>
    <cellStyle name="Normal 2 46 2" xfId="12021" xr:uid="{00000000-0005-0000-0000-0000AC2F0000}"/>
    <cellStyle name="Normal 2 47" xfId="12022" xr:uid="{00000000-0005-0000-0000-0000AD2F0000}"/>
    <cellStyle name="Normal 2 47 2" xfId="12023" xr:uid="{00000000-0005-0000-0000-0000AE2F0000}"/>
    <cellStyle name="Normal 2 48" xfId="12024" xr:uid="{00000000-0005-0000-0000-0000AF2F0000}"/>
    <cellStyle name="Normal 2 48 2" xfId="12025" xr:uid="{00000000-0005-0000-0000-0000B02F0000}"/>
    <cellStyle name="Normal 2 49" xfId="12026" xr:uid="{00000000-0005-0000-0000-0000B12F0000}"/>
    <cellStyle name="Normal 2 49 2" xfId="12027" xr:uid="{00000000-0005-0000-0000-0000B22F0000}"/>
    <cellStyle name="Normal 2 5" xfId="12028" xr:uid="{00000000-0005-0000-0000-0000B32F0000}"/>
    <cellStyle name="Normal 2 5 10" xfId="12029" xr:uid="{00000000-0005-0000-0000-0000B42F0000}"/>
    <cellStyle name="Normal 2 5 11" xfId="12030" xr:uid="{00000000-0005-0000-0000-0000B52F0000}"/>
    <cellStyle name="Normal 2 5 12" xfId="12031" xr:uid="{00000000-0005-0000-0000-0000B62F0000}"/>
    <cellStyle name="Normal 2 5 13" xfId="12032" xr:uid="{00000000-0005-0000-0000-0000B72F0000}"/>
    <cellStyle name="Normal 2 5 2" xfId="12033" xr:uid="{00000000-0005-0000-0000-0000B82F0000}"/>
    <cellStyle name="Normal 2 5 2 2" xfId="12034" xr:uid="{00000000-0005-0000-0000-0000B92F0000}"/>
    <cellStyle name="Normal 2 5 3" xfId="12035" xr:uid="{00000000-0005-0000-0000-0000BA2F0000}"/>
    <cellStyle name="Normal 2 5 3 2" xfId="12036" xr:uid="{00000000-0005-0000-0000-0000BB2F0000}"/>
    <cellStyle name="Normal 2 5 4" xfId="12037" xr:uid="{00000000-0005-0000-0000-0000BC2F0000}"/>
    <cellStyle name="Normal 2 5 4 2" xfId="12038" xr:uid="{00000000-0005-0000-0000-0000BD2F0000}"/>
    <cellStyle name="Normal 2 5 5" xfId="12039" xr:uid="{00000000-0005-0000-0000-0000BE2F0000}"/>
    <cellStyle name="Normal 2 5 5 2" xfId="12040" xr:uid="{00000000-0005-0000-0000-0000BF2F0000}"/>
    <cellStyle name="Normal 2 5 6" xfId="12041" xr:uid="{00000000-0005-0000-0000-0000C02F0000}"/>
    <cellStyle name="Normal 2 5 6 2" xfId="12042" xr:uid="{00000000-0005-0000-0000-0000C12F0000}"/>
    <cellStyle name="Normal 2 5 7" xfId="12043" xr:uid="{00000000-0005-0000-0000-0000C22F0000}"/>
    <cellStyle name="Normal 2 5 8" xfId="12044" xr:uid="{00000000-0005-0000-0000-0000C32F0000}"/>
    <cellStyle name="Normal 2 5 9" xfId="12045" xr:uid="{00000000-0005-0000-0000-0000C42F0000}"/>
    <cellStyle name="Normal 2 50" xfId="12046" xr:uid="{00000000-0005-0000-0000-0000C52F0000}"/>
    <cellStyle name="Normal 2 50 2" xfId="12047" xr:uid="{00000000-0005-0000-0000-0000C62F0000}"/>
    <cellStyle name="Normal 2 51" xfId="12048" xr:uid="{00000000-0005-0000-0000-0000C72F0000}"/>
    <cellStyle name="Normal 2 51 2" xfId="12049" xr:uid="{00000000-0005-0000-0000-0000C82F0000}"/>
    <cellStyle name="Normal 2 52" xfId="12050" xr:uid="{00000000-0005-0000-0000-0000C92F0000}"/>
    <cellStyle name="Normal 2 52 2" xfId="12051" xr:uid="{00000000-0005-0000-0000-0000CA2F0000}"/>
    <cellStyle name="Normal 2 53" xfId="12052" xr:uid="{00000000-0005-0000-0000-0000CB2F0000}"/>
    <cellStyle name="Normal 2 53 2" xfId="12053" xr:uid="{00000000-0005-0000-0000-0000CC2F0000}"/>
    <cellStyle name="Normal 2 54" xfId="12054" xr:uid="{00000000-0005-0000-0000-0000CD2F0000}"/>
    <cellStyle name="Normal 2 54 2" xfId="12055" xr:uid="{00000000-0005-0000-0000-0000CE2F0000}"/>
    <cellStyle name="Normal 2 55" xfId="12056" xr:uid="{00000000-0005-0000-0000-0000CF2F0000}"/>
    <cellStyle name="Normal 2 55 2" xfId="12057" xr:uid="{00000000-0005-0000-0000-0000D02F0000}"/>
    <cellStyle name="Normal 2 56" xfId="12058" xr:uid="{00000000-0005-0000-0000-0000D12F0000}"/>
    <cellStyle name="Normal 2 56 2" xfId="12059" xr:uid="{00000000-0005-0000-0000-0000D22F0000}"/>
    <cellStyle name="Normal 2 57" xfId="12060" xr:uid="{00000000-0005-0000-0000-0000D32F0000}"/>
    <cellStyle name="Normal 2 6" xfId="12061" xr:uid="{00000000-0005-0000-0000-0000D42F0000}"/>
    <cellStyle name="Normal 2 6 10" xfId="12062" xr:uid="{00000000-0005-0000-0000-0000D52F0000}"/>
    <cellStyle name="Normal 2 6 11" xfId="12063" xr:uid="{00000000-0005-0000-0000-0000D62F0000}"/>
    <cellStyle name="Normal 2 6 12" xfId="12064" xr:uid="{00000000-0005-0000-0000-0000D72F0000}"/>
    <cellStyle name="Normal 2 6 13" xfId="12065" xr:uid="{00000000-0005-0000-0000-0000D82F0000}"/>
    <cellStyle name="Normal 2 6 2" xfId="12066" xr:uid="{00000000-0005-0000-0000-0000D92F0000}"/>
    <cellStyle name="Normal 2 6 2 2" xfId="12067" xr:uid="{00000000-0005-0000-0000-0000DA2F0000}"/>
    <cellStyle name="Normal 2 6 3" xfId="12068" xr:uid="{00000000-0005-0000-0000-0000DB2F0000}"/>
    <cellStyle name="Normal 2 6 3 2" xfId="12069" xr:uid="{00000000-0005-0000-0000-0000DC2F0000}"/>
    <cellStyle name="Normal 2 6 4" xfId="12070" xr:uid="{00000000-0005-0000-0000-0000DD2F0000}"/>
    <cellStyle name="Normal 2 6 5" xfId="12071" xr:uid="{00000000-0005-0000-0000-0000DE2F0000}"/>
    <cellStyle name="Normal 2 6 6" xfId="12072" xr:uid="{00000000-0005-0000-0000-0000DF2F0000}"/>
    <cellStyle name="Normal 2 6 7" xfId="12073" xr:uid="{00000000-0005-0000-0000-0000E02F0000}"/>
    <cellStyle name="Normal 2 6 8" xfId="12074" xr:uid="{00000000-0005-0000-0000-0000E12F0000}"/>
    <cellStyle name="Normal 2 6 9" xfId="12075" xr:uid="{00000000-0005-0000-0000-0000E22F0000}"/>
    <cellStyle name="Normal 2 7" xfId="12076" xr:uid="{00000000-0005-0000-0000-0000E32F0000}"/>
    <cellStyle name="Normal 2 7 10" xfId="12077" xr:uid="{00000000-0005-0000-0000-0000E42F0000}"/>
    <cellStyle name="Normal 2 7 11" xfId="12078" xr:uid="{00000000-0005-0000-0000-0000E52F0000}"/>
    <cellStyle name="Normal 2 7 12" xfId="12079" xr:uid="{00000000-0005-0000-0000-0000E62F0000}"/>
    <cellStyle name="Normal 2 7 13" xfId="12080" xr:uid="{00000000-0005-0000-0000-0000E72F0000}"/>
    <cellStyle name="Normal 2 7 13 2" xfId="12081" xr:uid="{00000000-0005-0000-0000-0000E82F0000}"/>
    <cellStyle name="Normal 2 7 13 2 2" xfId="12082" xr:uid="{00000000-0005-0000-0000-0000E92F0000}"/>
    <cellStyle name="Normal 2 7 13 2 3" xfId="12083" xr:uid="{00000000-0005-0000-0000-0000EA2F0000}"/>
    <cellStyle name="Normal 2 7 13 2 4" xfId="12084" xr:uid="{00000000-0005-0000-0000-0000EB2F0000}"/>
    <cellStyle name="Normal 2 7 13 3" xfId="12085" xr:uid="{00000000-0005-0000-0000-0000EC2F0000}"/>
    <cellStyle name="Normal 2 7 13 4" xfId="12086" xr:uid="{00000000-0005-0000-0000-0000ED2F0000}"/>
    <cellStyle name="Normal 2 7 13 5" xfId="12087" xr:uid="{00000000-0005-0000-0000-0000EE2F0000}"/>
    <cellStyle name="Normal 2 7 14" xfId="12088" xr:uid="{00000000-0005-0000-0000-0000EF2F0000}"/>
    <cellStyle name="Normal 2 7 14 2" xfId="12089" xr:uid="{00000000-0005-0000-0000-0000F02F0000}"/>
    <cellStyle name="Normal 2 7 14 3" xfId="12090" xr:uid="{00000000-0005-0000-0000-0000F12F0000}"/>
    <cellStyle name="Normal 2 7 14 4" xfId="12091" xr:uid="{00000000-0005-0000-0000-0000F22F0000}"/>
    <cellStyle name="Normal 2 7 15" xfId="12092" xr:uid="{00000000-0005-0000-0000-0000F32F0000}"/>
    <cellStyle name="Normal 2 7 16" xfId="12093" xr:uid="{00000000-0005-0000-0000-0000F42F0000}"/>
    <cellStyle name="Normal 2 7 17" xfId="12094" xr:uid="{00000000-0005-0000-0000-0000F52F0000}"/>
    <cellStyle name="Normal 2 7 2" xfId="12095" xr:uid="{00000000-0005-0000-0000-0000F62F0000}"/>
    <cellStyle name="Normal 2 7 2 2" xfId="12096" xr:uid="{00000000-0005-0000-0000-0000F72F0000}"/>
    <cellStyle name="Normal 2 7 3" xfId="12097" xr:uid="{00000000-0005-0000-0000-0000F82F0000}"/>
    <cellStyle name="Normal 2 7 3 2" xfId="12098" xr:uid="{00000000-0005-0000-0000-0000F92F0000}"/>
    <cellStyle name="Normal 2 7 4" xfId="12099" xr:uid="{00000000-0005-0000-0000-0000FA2F0000}"/>
    <cellStyle name="Normal 2 7 5" xfId="12100" xr:uid="{00000000-0005-0000-0000-0000FB2F0000}"/>
    <cellStyle name="Normal 2 7 6" xfId="12101" xr:uid="{00000000-0005-0000-0000-0000FC2F0000}"/>
    <cellStyle name="Normal 2 7 7" xfId="12102" xr:uid="{00000000-0005-0000-0000-0000FD2F0000}"/>
    <cellStyle name="Normal 2 7 8" xfId="12103" xr:uid="{00000000-0005-0000-0000-0000FE2F0000}"/>
    <cellStyle name="Normal 2 7 9" xfId="12104" xr:uid="{00000000-0005-0000-0000-0000FF2F0000}"/>
    <cellStyle name="Normal 2 8" xfId="12105" xr:uid="{00000000-0005-0000-0000-000000300000}"/>
    <cellStyle name="Normal 2 8 2" xfId="12106" xr:uid="{00000000-0005-0000-0000-000001300000}"/>
    <cellStyle name="Normal 2 8 3" xfId="12107" xr:uid="{00000000-0005-0000-0000-000002300000}"/>
    <cellStyle name="Normal 2 8 3 2" xfId="12108" xr:uid="{00000000-0005-0000-0000-000003300000}"/>
    <cellStyle name="Normal 2 8 4" xfId="12109" xr:uid="{00000000-0005-0000-0000-000004300000}"/>
    <cellStyle name="Normal 2 8 4 2" xfId="12110" xr:uid="{00000000-0005-0000-0000-000005300000}"/>
    <cellStyle name="Normal 2 8 4 2 2" xfId="12111" xr:uid="{00000000-0005-0000-0000-000006300000}"/>
    <cellStyle name="Normal 2 8 4 2 2 2" xfId="12112" xr:uid="{00000000-0005-0000-0000-000007300000}"/>
    <cellStyle name="Normal 2 8 4 2 2 3" xfId="12113" xr:uid="{00000000-0005-0000-0000-000008300000}"/>
    <cellStyle name="Normal 2 8 4 2 2 4" xfId="12114" xr:uid="{00000000-0005-0000-0000-000009300000}"/>
    <cellStyle name="Normal 2 8 4 2 3" xfId="12115" xr:uid="{00000000-0005-0000-0000-00000A300000}"/>
    <cellStyle name="Normal 2 8 4 2 4" xfId="12116" xr:uid="{00000000-0005-0000-0000-00000B300000}"/>
    <cellStyle name="Normal 2 8 4 2 5" xfId="12117" xr:uid="{00000000-0005-0000-0000-00000C300000}"/>
    <cellStyle name="Normal 2 8 4 3" xfId="12118" xr:uid="{00000000-0005-0000-0000-00000D300000}"/>
    <cellStyle name="Normal 2 8 4 4" xfId="12119" xr:uid="{00000000-0005-0000-0000-00000E300000}"/>
    <cellStyle name="Normal 2 8 4 4 2" xfId="12120" xr:uid="{00000000-0005-0000-0000-00000F300000}"/>
    <cellStyle name="Normal 2 8 4 4 3" xfId="12121" xr:uid="{00000000-0005-0000-0000-000010300000}"/>
    <cellStyle name="Normal 2 8 4 4 4" xfId="12122" xr:uid="{00000000-0005-0000-0000-000011300000}"/>
    <cellStyle name="Normal 2 8 4 5" xfId="12123" xr:uid="{00000000-0005-0000-0000-000012300000}"/>
    <cellStyle name="Normal 2 8 4 6" xfId="12124" xr:uid="{00000000-0005-0000-0000-000013300000}"/>
    <cellStyle name="Normal 2 8 4 7" xfId="12125" xr:uid="{00000000-0005-0000-0000-000014300000}"/>
    <cellStyle name="Normal 2 8 5" xfId="12126" xr:uid="{00000000-0005-0000-0000-000015300000}"/>
    <cellStyle name="Normal 2 8 5 2" xfId="12127" xr:uid="{00000000-0005-0000-0000-000016300000}"/>
    <cellStyle name="Normal 2 8 5 2 2" xfId="12128" xr:uid="{00000000-0005-0000-0000-000017300000}"/>
    <cellStyle name="Normal 2 8 5 2 3" xfId="12129" xr:uid="{00000000-0005-0000-0000-000018300000}"/>
    <cellStyle name="Normal 2 8 5 2 4" xfId="12130" xr:uid="{00000000-0005-0000-0000-000019300000}"/>
    <cellStyle name="Normal 2 8 5 3" xfId="12131" xr:uid="{00000000-0005-0000-0000-00001A300000}"/>
    <cellStyle name="Normal 2 8 5 4" xfId="12132" xr:uid="{00000000-0005-0000-0000-00001B300000}"/>
    <cellStyle name="Normal 2 8 5 5" xfId="12133" xr:uid="{00000000-0005-0000-0000-00001C300000}"/>
    <cellStyle name="Normal 2 8 6" xfId="12134" xr:uid="{00000000-0005-0000-0000-00001D300000}"/>
    <cellStyle name="Normal 2 8 6 2" xfId="12135" xr:uid="{00000000-0005-0000-0000-00001E300000}"/>
    <cellStyle name="Normal 2 8 6 3" xfId="12136" xr:uid="{00000000-0005-0000-0000-00001F300000}"/>
    <cellStyle name="Normal 2 8 6 4" xfId="12137" xr:uid="{00000000-0005-0000-0000-000020300000}"/>
    <cellStyle name="Normal 2 8 7" xfId="12138" xr:uid="{00000000-0005-0000-0000-000021300000}"/>
    <cellStyle name="Normal 2 8 8" xfId="12139" xr:uid="{00000000-0005-0000-0000-000022300000}"/>
    <cellStyle name="Normal 2 8 9" xfId="12140" xr:uid="{00000000-0005-0000-0000-000023300000}"/>
    <cellStyle name="Normal 2 9" xfId="12141" xr:uid="{00000000-0005-0000-0000-000024300000}"/>
    <cellStyle name="Normal 2 9 10" xfId="12142" xr:uid="{00000000-0005-0000-0000-000025300000}"/>
    <cellStyle name="Normal 2 9 10 2" xfId="12143" xr:uid="{00000000-0005-0000-0000-000026300000}"/>
    <cellStyle name="Normal 2 9 10 2 2" xfId="12144" xr:uid="{00000000-0005-0000-0000-000027300000}"/>
    <cellStyle name="Normal 2 9 10 2 2 2" xfId="12145" xr:uid="{00000000-0005-0000-0000-000028300000}"/>
    <cellStyle name="Normal 2 9 10 2 2 3" xfId="12146" xr:uid="{00000000-0005-0000-0000-000029300000}"/>
    <cellStyle name="Normal 2 9 10 2 2 4" xfId="12147" xr:uid="{00000000-0005-0000-0000-00002A300000}"/>
    <cellStyle name="Normal 2 9 10 2 3" xfId="12148" xr:uid="{00000000-0005-0000-0000-00002B300000}"/>
    <cellStyle name="Normal 2 9 10 2 4" xfId="12149" xr:uid="{00000000-0005-0000-0000-00002C300000}"/>
    <cellStyle name="Normal 2 9 10 2 5" xfId="12150" xr:uid="{00000000-0005-0000-0000-00002D300000}"/>
    <cellStyle name="Normal 2 9 10 3" xfId="12151" xr:uid="{00000000-0005-0000-0000-00002E300000}"/>
    <cellStyle name="Normal 2 9 10 3 2" xfId="12152" xr:uid="{00000000-0005-0000-0000-00002F300000}"/>
    <cellStyle name="Normal 2 9 10 3 3" xfId="12153" xr:uid="{00000000-0005-0000-0000-000030300000}"/>
    <cellStyle name="Normal 2 9 10 3 4" xfId="12154" xr:uid="{00000000-0005-0000-0000-000031300000}"/>
    <cellStyle name="Normal 2 9 10 4" xfId="12155" xr:uid="{00000000-0005-0000-0000-000032300000}"/>
    <cellStyle name="Normal 2 9 10 5" xfId="12156" xr:uid="{00000000-0005-0000-0000-000033300000}"/>
    <cellStyle name="Normal 2 9 10 6" xfId="12157" xr:uid="{00000000-0005-0000-0000-000034300000}"/>
    <cellStyle name="Normal 2 9 11" xfId="12158" xr:uid="{00000000-0005-0000-0000-000035300000}"/>
    <cellStyle name="Normal 2 9 11 2" xfId="12159" xr:uid="{00000000-0005-0000-0000-000036300000}"/>
    <cellStyle name="Normal 2 9 11 2 2" xfId="12160" xr:uid="{00000000-0005-0000-0000-000037300000}"/>
    <cellStyle name="Normal 2 9 11 2 3" xfId="12161" xr:uid="{00000000-0005-0000-0000-000038300000}"/>
    <cellStyle name="Normal 2 9 11 2 4" xfId="12162" xr:uid="{00000000-0005-0000-0000-000039300000}"/>
    <cellStyle name="Normal 2 9 11 3" xfId="12163" xr:uid="{00000000-0005-0000-0000-00003A300000}"/>
    <cellStyle name="Normal 2 9 11 4" xfId="12164" xr:uid="{00000000-0005-0000-0000-00003B300000}"/>
    <cellStyle name="Normal 2 9 11 5" xfId="12165" xr:uid="{00000000-0005-0000-0000-00003C300000}"/>
    <cellStyle name="Normal 2 9 12" xfId="12166" xr:uid="{00000000-0005-0000-0000-00003D300000}"/>
    <cellStyle name="Normal 2 9 12 2" xfId="12167" xr:uid="{00000000-0005-0000-0000-00003E300000}"/>
    <cellStyle name="Normal 2 9 12 3" xfId="12168" xr:uid="{00000000-0005-0000-0000-00003F300000}"/>
    <cellStyle name="Normal 2 9 12 4" xfId="12169" xr:uid="{00000000-0005-0000-0000-000040300000}"/>
    <cellStyle name="Normal 2 9 13" xfId="12170" xr:uid="{00000000-0005-0000-0000-000041300000}"/>
    <cellStyle name="Normal 2 9 14" xfId="12171" xr:uid="{00000000-0005-0000-0000-000042300000}"/>
    <cellStyle name="Normal 2 9 15" xfId="12172" xr:uid="{00000000-0005-0000-0000-000043300000}"/>
    <cellStyle name="Normal 2 9 2" xfId="12173" xr:uid="{00000000-0005-0000-0000-000044300000}"/>
    <cellStyle name="Normal 2 9 2 2" xfId="12174" xr:uid="{00000000-0005-0000-0000-000045300000}"/>
    <cellStyle name="Normal 2 9 2 2 2" xfId="12175" xr:uid="{00000000-0005-0000-0000-000046300000}"/>
    <cellStyle name="Normal 2 9 2 3" xfId="12176" xr:uid="{00000000-0005-0000-0000-000047300000}"/>
    <cellStyle name="Normal 2 9 2 4" xfId="12177" xr:uid="{00000000-0005-0000-0000-000048300000}"/>
    <cellStyle name="Normal 2 9 2 5" xfId="12178" xr:uid="{00000000-0005-0000-0000-000049300000}"/>
    <cellStyle name="Normal 2 9 2 6" xfId="12179" xr:uid="{00000000-0005-0000-0000-00004A300000}"/>
    <cellStyle name="Normal 2 9 2 7" xfId="12180" xr:uid="{00000000-0005-0000-0000-00004B300000}"/>
    <cellStyle name="Normal 2 9 2 8" xfId="12181" xr:uid="{00000000-0005-0000-0000-00004C300000}"/>
    <cellStyle name="Normal 2 9 3" xfId="12182" xr:uid="{00000000-0005-0000-0000-00004D300000}"/>
    <cellStyle name="Normal 2 9 3 2" xfId="12183" xr:uid="{00000000-0005-0000-0000-00004E300000}"/>
    <cellStyle name="Normal 2 9 4" xfId="12184" xr:uid="{00000000-0005-0000-0000-00004F300000}"/>
    <cellStyle name="Normal 2 9 5" xfId="12185" xr:uid="{00000000-0005-0000-0000-000050300000}"/>
    <cellStyle name="Normal 2 9 6" xfId="12186" xr:uid="{00000000-0005-0000-0000-000051300000}"/>
    <cellStyle name="Normal 2 9 7" xfId="12187" xr:uid="{00000000-0005-0000-0000-000052300000}"/>
    <cellStyle name="Normal 2 9 8" xfId="12188" xr:uid="{00000000-0005-0000-0000-000053300000}"/>
    <cellStyle name="Normal 2 9 9" xfId="12189" xr:uid="{00000000-0005-0000-0000-000054300000}"/>
    <cellStyle name="Normal 2 9 9 2" xfId="12190" xr:uid="{00000000-0005-0000-0000-000055300000}"/>
    <cellStyle name="Normal 20" xfId="12191" xr:uid="{00000000-0005-0000-0000-000056300000}"/>
    <cellStyle name="Normal 20 10" xfId="12192" xr:uid="{00000000-0005-0000-0000-000057300000}"/>
    <cellStyle name="Normal 20 10 2" xfId="12193" xr:uid="{00000000-0005-0000-0000-000058300000}"/>
    <cellStyle name="Normal 20 11" xfId="12194" xr:uid="{00000000-0005-0000-0000-000059300000}"/>
    <cellStyle name="Normal 20 11 2" xfId="12195" xr:uid="{00000000-0005-0000-0000-00005A300000}"/>
    <cellStyle name="Normal 20 12" xfId="12196" xr:uid="{00000000-0005-0000-0000-00005B300000}"/>
    <cellStyle name="Normal 20 12 2" xfId="12197" xr:uid="{00000000-0005-0000-0000-00005C300000}"/>
    <cellStyle name="Normal 20 13" xfId="12198" xr:uid="{00000000-0005-0000-0000-00005D300000}"/>
    <cellStyle name="Normal 20 13 2" xfId="12199" xr:uid="{00000000-0005-0000-0000-00005E300000}"/>
    <cellStyle name="Normal 20 13 2 2" xfId="12200" xr:uid="{00000000-0005-0000-0000-00005F300000}"/>
    <cellStyle name="Normal 20 13 2 3" xfId="12201" xr:uid="{00000000-0005-0000-0000-000060300000}"/>
    <cellStyle name="Normal 20 13 2 3 2" xfId="12202" xr:uid="{00000000-0005-0000-0000-000061300000}"/>
    <cellStyle name="Normal 20 13 2 3 3" xfId="12203" xr:uid="{00000000-0005-0000-0000-000062300000}"/>
    <cellStyle name="Normal 20 13 2 3 4" xfId="12204" xr:uid="{00000000-0005-0000-0000-000063300000}"/>
    <cellStyle name="Normal 20 13 2 4" xfId="12205" xr:uid="{00000000-0005-0000-0000-000064300000}"/>
    <cellStyle name="Normal 20 13 2 5" xfId="12206" xr:uid="{00000000-0005-0000-0000-000065300000}"/>
    <cellStyle name="Normal 20 13 2 6" xfId="12207" xr:uid="{00000000-0005-0000-0000-000066300000}"/>
    <cellStyle name="Normal 20 13 3" xfId="12208" xr:uid="{00000000-0005-0000-0000-000067300000}"/>
    <cellStyle name="Normal 20 13 4" xfId="12209" xr:uid="{00000000-0005-0000-0000-000068300000}"/>
    <cellStyle name="Normal 20 13 4 2" xfId="12210" xr:uid="{00000000-0005-0000-0000-000069300000}"/>
    <cellStyle name="Normal 20 13 4 3" xfId="12211" xr:uid="{00000000-0005-0000-0000-00006A300000}"/>
    <cellStyle name="Normal 20 13 4 4" xfId="12212" xr:uid="{00000000-0005-0000-0000-00006B300000}"/>
    <cellStyle name="Normal 20 13 5" xfId="12213" xr:uid="{00000000-0005-0000-0000-00006C300000}"/>
    <cellStyle name="Normal 20 13 6" xfId="12214" xr:uid="{00000000-0005-0000-0000-00006D300000}"/>
    <cellStyle name="Normal 20 13 7" xfId="12215" xr:uid="{00000000-0005-0000-0000-00006E300000}"/>
    <cellStyle name="Normal 20 14" xfId="12216" xr:uid="{00000000-0005-0000-0000-00006F300000}"/>
    <cellStyle name="Normal 20 15" xfId="12217" xr:uid="{00000000-0005-0000-0000-000070300000}"/>
    <cellStyle name="Normal 20 15 2" xfId="12218" xr:uid="{00000000-0005-0000-0000-000071300000}"/>
    <cellStyle name="Normal 20 15 2 2" xfId="12219" xr:uid="{00000000-0005-0000-0000-000072300000}"/>
    <cellStyle name="Normal 20 15 2 3" xfId="12220" xr:uid="{00000000-0005-0000-0000-000073300000}"/>
    <cellStyle name="Normal 20 15 2 4" xfId="12221" xr:uid="{00000000-0005-0000-0000-000074300000}"/>
    <cellStyle name="Normal 20 15 3" xfId="12222" xr:uid="{00000000-0005-0000-0000-000075300000}"/>
    <cellStyle name="Normal 20 15 4" xfId="12223" xr:uid="{00000000-0005-0000-0000-000076300000}"/>
    <cellStyle name="Normal 20 15 5" xfId="12224" xr:uid="{00000000-0005-0000-0000-000077300000}"/>
    <cellStyle name="Normal 20 16" xfId="12225" xr:uid="{00000000-0005-0000-0000-000078300000}"/>
    <cellStyle name="Normal 20 16 2" xfId="12226" xr:uid="{00000000-0005-0000-0000-000079300000}"/>
    <cellStyle name="Normal 20 16 3" xfId="12227" xr:uid="{00000000-0005-0000-0000-00007A300000}"/>
    <cellStyle name="Normal 20 16 4" xfId="12228" xr:uid="{00000000-0005-0000-0000-00007B300000}"/>
    <cellStyle name="Normal 20 17" xfId="12229" xr:uid="{00000000-0005-0000-0000-00007C300000}"/>
    <cellStyle name="Normal 20 18" xfId="12230" xr:uid="{00000000-0005-0000-0000-00007D300000}"/>
    <cellStyle name="Normal 20 19" xfId="12231" xr:uid="{00000000-0005-0000-0000-00007E300000}"/>
    <cellStyle name="Normal 20 2" xfId="12232" xr:uid="{00000000-0005-0000-0000-00007F300000}"/>
    <cellStyle name="Normal 20 2 2" xfId="12233" xr:uid="{00000000-0005-0000-0000-000080300000}"/>
    <cellStyle name="Normal 20 2 2 2" xfId="12234" xr:uid="{00000000-0005-0000-0000-000081300000}"/>
    <cellStyle name="Normal 20 2 2 2 2" xfId="12235" xr:uid="{00000000-0005-0000-0000-000082300000}"/>
    <cellStyle name="Normal 20 2 2 2 2 2" xfId="12236" xr:uid="{00000000-0005-0000-0000-000083300000}"/>
    <cellStyle name="Normal 20 2 2 2 2 3" xfId="12237" xr:uid="{00000000-0005-0000-0000-000084300000}"/>
    <cellStyle name="Normal 20 2 2 2 2 4" xfId="12238" xr:uid="{00000000-0005-0000-0000-000085300000}"/>
    <cellStyle name="Normal 20 2 2 2 3" xfId="12239" xr:uid="{00000000-0005-0000-0000-000086300000}"/>
    <cellStyle name="Normal 20 2 2 2 4" xfId="12240" xr:uid="{00000000-0005-0000-0000-000087300000}"/>
    <cellStyle name="Normal 20 2 2 2 5" xfId="12241" xr:uid="{00000000-0005-0000-0000-000088300000}"/>
    <cellStyle name="Normal 20 2 2 3" xfId="12242" xr:uid="{00000000-0005-0000-0000-000089300000}"/>
    <cellStyle name="Normal 20 2 2 4" xfId="12243" xr:uid="{00000000-0005-0000-0000-00008A300000}"/>
    <cellStyle name="Normal 20 2 2 4 2" xfId="12244" xr:uid="{00000000-0005-0000-0000-00008B300000}"/>
    <cellStyle name="Normal 20 2 2 4 3" xfId="12245" xr:uid="{00000000-0005-0000-0000-00008C300000}"/>
    <cellStyle name="Normal 20 2 2 4 4" xfId="12246" xr:uid="{00000000-0005-0000-0000-00008D300000}"/>
    <cellStyle name="Normal 20 2 2 5" xfId="12247" xr:uid="{00000000-0005-0000-0000-00008E300000}"/>
    <cellStyle name="Normal 20 2 2 6" xfId="12248" xr:uid="{00000000-0005-0000-0000-00008F300000}"/>
    <cellStyle name="Normal 20 2 2 7" xfId="12249" xr:uid="{00000000-0005-0000-0000-000090300000}"/>
    <cellStyle name="Normal 20 3" xfId="12250" xr:uid="{00000000-0005-0000-0000-000091300000}"/>
    <cellStyle name="Normal 20 3 2" xfId="12251" xr:uid="{00000000-0005-0000-0000-000092300000}"/>
    <cellStyle name="Normal 20 3 2 2" xfId="12252" xr:uid="{00000000-0005-0000-0000-000093300000}"/>
    <cellStyle name="Normal 20 4" xfId="12253" xr:uid="{00000000-0005-0000-0000-000094300000}"/>
    <cellStyle name="Normal 20 4 2" xfId="12254" xr:uid="{00000000-0005-0000-0000-000095300000}"/>
    <cellStyle name="Normal 20 5" xfId="12255" xr:uid="{00000000-0005-0000-0000-000096300000}"/>
    <cellStyle name="Normal 20 5 2" xfId="12256" xr:uid="{00000000-0005-0000-0000-000097300000}"/>
    <cellStyle name="Normal 20 6" xfId="12257" xr:uid="{00000000-0005-0000-0000-000098300000}"/>
    <cellStyle name="Normal 20 6 2" xfId="12258" xr:uid="{00000000-0005-0000-0000-000099300000}"/>
    <cellStyle name="Normal 20 7" xfId="12259" xr:uid="{00000000-0005-0000-0000-00009A300000}"/>
    <cellStyle name="Normal 20 7 2" xfId="12260" xr:uid="{00000000-0005-0000-0000-00009B300000}"/>
    <cellStyle name="Normal 20 8" xfId="12261" xr:uid="{00000000-0005-0000-0000-00009C300000}"/>
    <cellStyle name="Normal 20 8 2" xfId="12262" xr:uid="{00000000-0005-0000-0000-00009D300000}"/>
    <cellStyle name="Normal 20 9" xfId="12263" xr:uid="{00000000-0005-0000-0000-00009E300000}"/>
    <cellStyle name="Normal 20 9 2" xfId="12264" xr:uid="{00000000-0005-0000-0000-00009F300000}"/>
    <cellStyle name="Normal 21" xfId="12265" xr:uid="{00000000-0005-0000-0000-0000A0300000}"/>
    <cellStyle name="Normal 21 10" xfId="12266" xr:uid="{00000000-0005-0000-0000-0000A1300000}"/>
    <cellStyle name="Normal 21 10 2" xfId="12267" xr:uid="{00000000-0005-0000-0000-0000A2300000}"/>
    <cellStyle name="Normal 21 11" xfId="12268" xr:uid="{00000000-0005-0000-0000-0000A3300000}"/>
    <cellStyle name="Normal 21 11 2" xfId="12269" xr:uid="{00000000-0005-0000-0000-0000A4300000}"/>
    <cellStyle name="Normal 21 12" xfId="12270" xr:uid="{00000000-0005-0000-0000-0000A5300000}"/>
    <cellStyle name="Normal 21 12 2" xfId="12271" xr:uid="{00000000-0005-0000-0000-0000A6300000}"/>
    <cellStyle name="Normal 21 13" xfId="12272" xr:uid="{00000000-0005-0000-0000-0000A7300000}"/>
    <cellStyle name="Normal 21 14" xfId="12273" xr:uid="{00000000-0005-0000-0000-0000A8300000}"/>
    <cellStyle name="Normal 21 14 2" xfId="12274" xr:uid="{00000000-0005-0000-0000-0000A9300000}"/>
    <cellStyle name="Normal 21 14 2 2" xfId="12275" xr:uid="{00000000-0005-0000-0000-0000AA300000}"/>
    <cellStyle name="Normal 21 14 2 2 2" xfId="12276" xr:uid="{00000000-0005-0000-0000-0000AB300000}"/>
    <cellStyle name="Normal 21 14 2 2 3" xfId="12277" xr:uid="{00000000-0005-0000-0000-0000AC300000}"/>
    <cellStyle name="Normal 21 14 2 2 4" xfId="12278" xr:uid="{00000000-0005-0000-0000-0000AD300000}"/>
    <cellStyle name="Normal 21 14 2 3" xfId="12279" xr:uid="{00000000-0005-0000-0000-0000AE300000}"/>
    <cellStyle name="Normal 21 14 2 4" xfId="12280" xr:uid="{00000000-0005-0000-0000-0000AF300000}"/>
    <cellStyle name="Normal 21 14 2 5" xfId="12281" xr:uid="{00000000-0005-0000-0000-0000B0300000}"/>
    <cellStyle name="Normal 21 14 3" xfId="12282" xr:uid="{00000000-0005-0000-0000-0000B1300000}"/>
    <cellStyle name="Normal 21 14 3 2" xfId="12283" xr:uid="{00000000-0005-0000-0000-0000B2300000}"/>
    <cellStyle name="Normal 21 14 3 3" xfId="12284" xr:uid="{00000000-0005-0000-0000-0000B3300000}"/>
    <cellStyle name="Normal 21 14 3 4" xfId="12285" xr:uid="{00000000-0005-0000-0000-0000B4300000}"/>
    <cellStyle name="Normal 21 14 4" xfId="12286" xr:uid="{00000000-0005-0000-0000-0000B5300000}"/>
    <cellStyle name="Normal 21 14 5" xfId="12287" xr:uid="{00000000-0005-0000-0000-0000B6300000}"/>
    <cellStyle name="Normal 21 14 6" xfId="12288" xr:uid="{00000000-0005-0000-0000-0000B7300000}"/>
    <cellStyle name="Normal 21 15" xfId="12289" xr:uid="{00000000-0005-0000-0000-0000B8300000}"/>
    <cellStyle name="Normal 21 15 2" xfId="12290" xr:uid="{00000000-0005-0000-0000-0000B9300000}"/>
    <cellStyle name="Normal 21 15 3" xfId="12291" xr:uid="{00000000-0005-0000-0000-0000BA300000}"/>
    <cellStyle name="Normal 21 15 4" xfId="12292" xr:uid="{00000000-0005-0000-0000-0000BB300000}"/>
    <cellStyle name="Normal 21 2" xfId="12293" xr:uid="{00000000-0005-0000-0000-0000BC300000}"/>
    <cellStyle name="Normal 21 2 2" xfId="12294" xr:uid="{00000000-0005-0000-0000-0000BD300000}"/>
    <cellStyle name="Normal 21 2 3" xfId="12295" xr:uid="{00000000-0005-0000-0000-0000BE300000}"/>
    <cellStyle name="Normal 21 2 3 2" xfId="12296" xr:uid="{00000000-0005-0000-0000-0000BF300000}"/>
    <cellStyle name="Normal 21 2 3 2 2" xfId="12297" xr:uid="{00000000-0005-0000-0000-0000C0300000}"/>
    <cellStyle name="Normal 21 2 3 2 2 2" xfId="12298" xr:uid="{00000000-0005-0000-0000-0000C1300000}"/>
    <cellStyle name="Normal 21 2 3 2 2 3" xfId="12299" xr:uid="{00000000-0005-0000-0000-0000C2300000}"/>
    <cellStyle name="Normal 21 2 3 2 2 4" xfId="12300" xr:uid="{00000000-0005-0000-0000-0000C3300000}"/>
    <cellStyle name="Normal 21 2 3 2 3" xfId="12301" xr:uid="{00000000-0005-0000-0000-0000C4300000}"/>
    <cellStyle name="Normal 21 2 3 2 4" xfId="12302" xr:uid="{00000000-0005-0000-0000-0000C5300000}"/>
    <cellStyle name="Normal 21 2 3 2 5" xfId="12303" xr:uid="{00000000-0005-0000-0000-0000C6300000}"/>
    <cellStyle name="Normal 21 2 3 3" xfId="12304" xr:uid="{00000000-0005-0000-0000-0000C7300000}"/>
    <cellStyle name="Normal 21 2 3 3 2" xfId="12305" xr:uid="{00000000-0005-0000-0000-0000C8300000}"/>
    <cellStyle name="Normal 21 2 3 3 3" xfId="12306" xr:uid="{00000000-0005-0000-0000-0000C9300000}"/>
    <cellStyle name="Normal 21 2 3 3 4" xfId="12307" xr:uid="{00000000-0005-0000-0000-0000CA300000}"/>
    <cellStyle name="Normal 21 2 3 4" xfId="12308" xr:uid="{00000000-0005-0000-0000-0000CB300000}"/>
    <cellStyle name="Normal 21 2 3 5" xfId="12309" xr:uid="{00000000-0005-0000-0000-0000CC300000}"/>
    <cellStyle name="Normal 21 2 3 6" xfId="12310" xr:uid="{00000000-0005-0000-0000-0000CD300000}"/>
    <cellStyle name="Normal 21 3" xfId="12311" xr:uid="{00000000-0005-0000-0000-0000CE300000}"/>
    <cellStyle name="Normal 21 3 2" xfId="12312" xr:uid="{00000000-0005-0000-0000-0000CF300000}"/>
    <cellStyle name="Normal 21 4" xfId="12313" xr:uid="{00000000-0005-0000-0000-0000D0300000}"/>
    <cellStyle name="Normal 21 4 2" xfId="12314" xr:uid="{00000000-0005-0000-0000-0000D1300000}"/>
    <cellStyle name="Normal 21 5" xfId="12315" xr:uid="{00000000-0005-0000-0000-0000D2300000}"/>
    <cellStyle name="Normal 21 5 2" xfId="12316" xr:uid="{00000000-0005-0000-0000-0000D3300000}"/>
    <cellStyle name="Normal 21 6" xfId="12317" xr:uid="{00000000-0005-0000-0000-0000D4300000}"/>
    <cellStyle name="Normal 21 6 2" xfId="12318" xr:uid="{00000000-0005-0000-0000-0000D5300000}"/>
    <cellStyle name="Normal 21 7" xfId="12319" xr:uid="{00000000-0005-0000-0000-0000D6300000}"/>
    <cellStyle name="Normal 21 7 2" xfId="12320" xr:uid="{00000000-0005-0000-0000-0000D7300000}"/>
    <cellStyle name="Normal 21 8" xfId="12321" xr:uid="{00000000-0005-0000-0000-0000D8300000}"/>
    <cellStyle name="Normal 21 8 2" xfId="12322" xr:uid="{00000000-0005-0000-0000-0000D9300000}"/>
    <cellStyle name="Normal 21 9" xfId="12323" xr:uid="{00000000-0005-0000-0000-0000DA300000}"/>
    <cellStyle name="Normal 21 9 2" xfId="12324" xr:uid="{00000000-0005-0000-0000-0000DB300000}"/>
    <cellStyle name="Normal 22" xfId="12325" xr:uid="{00000000-0005-0000-0000-0000DC300000}"/>
    <cellStyle name="Normal 22 2" xfId="12326" xr:uid="{00000000-0005-0000-0000-0000DD300000}"/>
    <cellStyle name="Normal 22 2 2" xfId="12327" xr:uid="{00000000-0005-0000-0000-0000DE300000}"/>
    <cellStyle name="Normal 22 2 3" xfId="12328" xr:uid="{00000000-0005-0000-0000-0000DF300000}"/>
    <cellStyle name="Normal 22 2 3 2" xfId="12329" xr:uid="{00000000-0005-0000-0000-0000E0300000}"/>
    <cellStyle name="Normal 22 2 3 2 2" xfId="12330" xr:uid="{00000000-0005-0000-0000-0000E1300000}"/>
    <cellStyle name="Normal 22 2 3 2 2 2" xfId="12331" xr:uid="{00000000-0005-0000-0000-0000E2300000}"/>
    <cellStyle name="Normal 22 2 3 2 2 3" xfId="12332" xr:uid="{00000000-0005-0000-0000-0000E3300000}"/>
    <cellStyle name="Normal 22 2 3 2 2 4" xfId="12333" xr:uid="{00000000-0005-0000-0000-0000E4300000}"/>
    <cellStyle name="Normal 22 2 3 2 3" xfId="12334" xr:uid="{00000000-0005-0000-0000-0000E5300000}"/>
    <cellStyle name="Normal 22 2 3 2 4" xfId="12335" xr:uid="{00000000-0005-0000-0000-0000E6300000}"/>
    <cellStyle name="Normal 22 2 3 2 5" xfId="12336" xr:uid="{00000000-0005-0000-0000-0000E7300000}"/>
    <cellStyle name="Normal 22 2 3 3" xfId="12337" xr:uid="{00000000-0005-0000-0000-0000E8300000}"/>
    <cellStyle name="Normal 22 2 3 3 2" xfId="12338" xr:uid="{00000000-0005-0000-0000-0000E9300000}"/>
    <cellStyle name="Normal 22 2 3 3 3" xfId="12339" xr:uid="{00000000-0005-0000-0000-0000EA300000}"/>
    <cellStyle name="Normal 22 2 3 3 4" xfId="12340" xr:uid="{00000000-0005-0000-0000-0000EB300000}"/>
    <cellStyle name="Normal 22 2 3 4" xfId="12341" xr:uid="{00000000-0005-0000-0000-0000EC300000}"/>
    <cellStyle name="Normal 22 2 3 5" xfId="12342" xr:uid="{00000000-0005-0000-0000-0000ED300000}"/>
    <cellStyle name="Normal 22 2 3 6" xfId="12343" xr:uid="{00000000-0005-0000-0000-0000EE300000}"/>
    <cellStyle name="Normal 22 3" xfId="12344" xr:uid="{00000000-0005-0000-0000-0000EF300000}"/>
    <cellStyle name="Normal 22 3 2" xfId="12345" xr:uid="{00000000-0005-0000-0000-0000F0300000}"/>
    <cellStyle name="Normal 22 3 2 2" xfId="12346" xr:uid="{00000000-0005-0000-0000-0000F1300000}"/>
    <cellStyle name="Normal 22 3 2 2 2" xfId="12347" xr:uid="{00000000-0005-0000-0000-0000F2300000}"/>
    <cellStyle name="Normal 22 3 2 2 2 2" xfId="12348" xr:uid="{00000000-0005-0000-0000-0000F3300000}"/>
    <cellStyle name="Normal 22 3 2 2 2 3" xfId="12349" xr:uid="{00000000-0005-0000-0000-0000F4300000}"/>
    <cellStyle name="Normal 22 3 2 2 2 4" xfId="12350" xr:uid="{00000000-0005-0000-0000-0000F5300000}"/>
    <cellStyle name="Normal 22 3 2 2 3" xfId="12351" xr:uid="{00000000-0005-0000-0000-0000F6300000}"/>
    <cellStyle name="Normal 22 3 2 2 4" xfId="12352" xr:uid="{00000000-0005-0000-0000-0000F7300000}"/>
    <cellStyle name="Normal 22 3 2 2 5" xfId="12353" xr:uid="{00000000-0005-0000-0000-0000F8300000}"/>
    <cellStyle name="Normal 22 3 2 3" xfId="12354" xr:uid="{00000000-0005-0000-0000-0000F9300000}"/>
    <cellStyle name="Normal 22 3 2 4" xfId="12355" xr:uid="{00000000-0005-0000-0000-0000FA300000}"/>
    <cellStyle name="Normal 22 3 2 4 2" xfId="12356" xr:uid="{00000000-0005-0000-0000-0000FB300000}"/>
    <cellStyle name="Normal 22 3 2 4 3" xfId="12357" xr:uid="{00000000-0005-0000-0000-0000FC300000}"/>
    <cellStyle name="Normal 22 3 2 4 4" xfId="12358" xr:uid="{00000000-0005-0000-0000-0000FD300000}"/>
    <cellStyle name="Normal 22 3 2 5" xfId="12359" xr:uid="{00000000-0005-0000-0000-0000FE300000}"/>
    <cellStyle name="Normal 22 3 2 6" xfId="12360" xr:uid="{00000000-0005-0000-0000-0000FF300000}"/>
    <cellStyle name="Normal 22 3 2 7" xfId="12361" xr:uid="{00000000-0005-0000-0000-000000310000}"/>
    <cellStyle name="Normal 22 3 3" xfId="12362" xr:uid="{00000000-0005-0000-0000-000001310000}"/>
    <cellStyle name="Normal 22 3 3 2" xfId="12363" xr:uid="{00000000-0005-0000-0000-000002310000}"/>
    <cellStyle name="Normal 22 3 3 2 2" xfId="12364" xr:uid="{00000000-0005-0000-0000-000003310000}"/>
    <cellStyle name="Normal 22 3 3 2 2 2" xfId="12365" xr:uid="{00000000-0005-0000-0000-000004310000}"/>
    <cellStyle name="Normal 22 3 3 2 2 3" xfId="12366" xr:uid="{00000000-0005-0000-0000-000005310000}"/>
    <cellStyle name="Normal 22 3 3 2 2 4" xfId="12367" xr:uid="{00000000-0005-0000-0000-000006310000}"/>
    <cellStyle name="Normal 22 3 3 2 3" xfId="12368" xr:uid="{00000000-0005-0000-0000-000007310000}"/>
    <cellStyle name="Normal 22 3 3 2 4" xfId="12369" xr:uid="{00000000-0005-0000-0000-000008310000}"/>
    <cellStyle name="Normal 22 3 3 2 5" xfId="12370" xr:uid="{00000000-0005-0000-0000-000009310000}"/>
    <cellStyle name="Normal 22 3 3 3" xfId="12371" xr:uid="{00000000-0005-0000-0000-00000A310000}"/>
    <cellStyle name="Normal 22 3 3 3 2" xfId="12372" xr:uid="{00000000-0005-0000-0000-00000B310000}"/>
    <cellStyle name="Normal 22 3 3 3 3" xfId="12373" xr:uid="{00000000-0005-0000-0000-00000C310000}"/>
    <cellStyle name="Normal 22 3 3 3 4" xfId="12374" xr:uid="{00000000-0005-0000-0000-00000D310000}"/>
    <cellStyle name="Normal 22 3 3 4" xfId="12375" xr:uid="{00000000-0005-0000-0000-00000E310000}"/>
    <cellStyle name="Normal 22 3 3 5" xfId="12376" xr:uid="{00000000-0005-0000-0000-00000F310000}"/>
    <cellStyle name="Normal 22 3 3 6" xfId="12377" xr:uid="{00000000-0005-0000-0000-000010310000}"/>
    <cellStyle name="Normal 22 4" xfId="12378" xr:uid="{00000000-0005-0000-0000-000011310000}"/>
    <cellStyle name="Normal 22 4 2" xfId="12379" xr:uid="{00000000-0005-0000-0000-000012310000}"/>
    <cellStyle name="Normal 22 4 2 2" xfId="12380" xr:uid="{00000000-0005-0000-0000-000013310000}"/>
    <cellStyle name="Normal 22 4 2 2 2" xfId="12381" xr:uid="{00000000-0005-0000-0000-000014310000}"/>
    <cellStyle name="Normal 22 4 2 2 2 2" xfId="12382" xr:uid="{00000000-0005-0000-0000-000015310000}"/>
    <cellStyle name="Normal 22 4 2 2 2 3" xfId="12383" xr:uid="{00000000-0005-0000-0000-000016310000}"/>
    <cellStyle name="Normal 22 4 2 2 2 4" xfId="12384" xr:uid="{00000000-0005-0000-0000-000017310000}"/>
    <cellStyle name="Normal 22 4 2 2 3" xfId="12385" xr:uid="{00000000-0005-0000-0000-000018310000}"/>
    <cellStyle name="Normal 22 4 2 2 4" xfId="12386" xr:uid="{00000000-0005-0000-0000-000019310000}"/>
    <cellStyle name="Normal 22 4 2 2 5" xfId="12387" xr:uid="{00000000-0005-0000-0000-00001A310000}"/>
    <cellStyle name="Normal 22 4 2 3" xfId="12388" xr:uid="{00000000-0005-0000-0000-00001B310000}"/>
    <cellStyle name="Normal 22 4 2 3 2" xfId="12389" xr:uid="{00000000-0005-0000-0000-00001C310000}"/>
    <cellStyle name="Normal 22 4 2 3 3" xfId="12390" xr:uid="{00000000-0005-0000-0000-00001D310000}"/>
    <cellStyle name="Normal 22 4 2 3 4" xfId="12391" xr:uid="{00000000-0005-0000-0000-00001E310000}"/>
    <cellStyle name="Normal 22 4 2 4" xfId="12392" xr:uid="{00000000-0005-0000-0000-00001F310000}"/>
    <cellStyle name="Normal 22 4 2 5" xfId="12393" xr:uid="{00000000-0005-0000-0000-000020310000}"/>
    <cellStyle name="Normal 22 4 2 6" xfId="12394" xr:uid="{00000000-0005-0000-0000-000021310000}"/>
    <cellStyle name="Normal 22 4 3" xfId="12395" xr:uid="{00000000-0005-0000-0000-000022310000}"/>
    <cellStyle name="Normal 22 4 4" xfId="12396" xr:uid="{00000000-0005-0000-0000-000023310000}"/>
    <cellStyle name="Normal 22 4 4 2" xfId="12397" xr:uid="{00000000-0005-0000-0000-000024310000}"/>
    <cellStyle name="Normal 22 4 4 2 2" xfId="12398" xr:uid="{00000000-0005-0000-0000-000025310000}"/>
    <cellStyle name="Normal 22 4 4 2 3" xfId="12399" xr:uid="{00000000-0005-0000-0000-000026310000}"/>
    <cellStyle name="Normal 22 4 4 2 4" xfId="12400" xr:uid="{00000000-0005-0000-0000-000027310000}"/>
    <cellStyle name="Normal 22 4 4 3" xfId="12401" xr:uid="{00000000-0005-0000-0000-000028310000}"/>
    <cellStyle name="Normal 22 4 4 4" xfId="12402" xr:uid="{00000000-0005-0000-0000-000029310000}"/>
    <cellStyle name="Normal 22 4 4 5" xfId="12403" xr:uid="{00000000-0005-0000-0000-00002A310000}"/>
    <cellStyle name="Normal 22 4 5" xfId="12404" xr:uid="{00000000-0005-0000-0000-00002B310000}"/>
    <cellStyle name="Normal 22 4 5 2" xfId="12405" xr:uid="{00000000-0005-0000-0000-00002C310000}"/>
    <cellStyle name="Normal 22 4 5 3" xfId="12406" xr:uid="{00000000-0005-0000-0000-00002D310000}"/>
    <cellStyle name="Normal 22 4 5 4" xfId="12407" xr:uid="{00000000-0005-0000-0000-00002E310000}"/>
    <cellStyle name="Normal 22 4 6" xfId="12408" xr:uid="{00000000-0005-0000-0000-00002F310000}"/>
    <cellStyle name="Normal 22 4 7" xfId="12409" xr:uid="{00000000-0005-0000-0000-000030310000}"/>
    <cellStyle name="Normal 22 4 8" xfId="12410" xr:uid="{00000000-0005-0000-0000-000031310000}"/>
    <cellStyle name="Normal 22 5" xfId="12411" xr:uid="{00000000-0005-0000-0000-000032310000}"/>
    <cellStyle name="Normal 22 5 2" xfId="12412" xr:uid="{00000000-0005-0000-0000-000033310000}"/>
    <cellStyle name="Normal 22 5 2 2" xfId="12413" xr:uid="{00000000-0005-0000-0000-000034310000}"/>
    <cellStyle name="Normal 22 5 2 2 2" xfId="12414" xr:uid="{00000000-0005-0000-0000-000035310000}"/>
    <cellStyle name="Normal 22 5 2 2 3" xfId="12415" xr:uid="{00000000-0005-0000-0000-000036310000}"/>
    <cellStyle name="Normal 22 5 2 2 4" xfId="12416" xr:uid="{00000000-0005-0000-0000-000037310000}"/>
    <cellStyle name="Normal 22 5 2 3" xfId="12417" xr:uid="{00000000-0005-0000-0000-000038310000}"/>
    <cellStyle name="Normal 22 5 2 4" xfId="12418" xr:uid="{00000000-0005-0000-0000-000039310000}"/>
    <cellStyle name="Normal 22 5 2 5" xfId="12419" xr:uid="{00000000-0005-0000-0000-00003A310000}"/>
    <cellStyle name="Normal 22 5 3" xfId="12420" xr:uid="{00000000-0005-0000-0000-00003B310000}"/>
    <cellStyle name="Normal 22 5 4" xfId="12421" xr:uid="{00000000-0005-0000-0000-00003C310000}"/>
    <cellStyle name="Normal 22 5 4 2" xfId="12422" xr:uid="{00000000-0005-0000-0000-00003D310000}"/>
    <cellStyle name="Normal 22 5 4 3" xfId="12423" xr:uid="{00000000-0005-0000-0000-00003E310000}"/>
    <cellStyle name="Normal 22 5 4 4" xfId="12424" xr:uid="{00000000-0005-0000-0000-00003F310000}"/>
    <cellStyle name="Normal 22 5 5" xfId="12425" xr:uid="{00000000-0005-0000-0000-000040310000}"/>
    <cellStyle name="Normal 22 5 6" xfId="12426" xr:uid="{00000000-0005-0000-0000-000041310000}"/>
    <cellStyle name="Normal 22 5 7" xfId="12427" xr:uid="{00000000-0005-0000-0000-000042310000}"/>
    <cellStyle name="Normal 22 6" xfId="12428" xr:uid="{00000000-0005-0000-0000-000043310000}"/>
    <cellStyle name="Normal 22 7" xfId="12429" xr:uid="{00000000-0005-0000-0000-000044310000}"/>
    <cellStyle name="Normal 22 8" xfId="12430" xr:uid="{00000000-0005-0000-0000-000045310000}"/>
    <cellStyle name="Normal 22 8 2" xfId="12431" xr:uid="{00000000-0005-0000-0000-000046310000}"/>
    <cellStyle name="Normal 22 8 3" xfId="12432" xr:uid="{00000000-0005-0000-0000-000047310000}"/>
    <cellStyle name="Normal 22 8 4" xfId="12433" xr:uid="{00000000-0005-0000-0000-000048310000}"/>
    <cellStyle name="Normal 23" xfId="12434" xr:uid="{00000000-0005-0000-0000-000049310000}"/>
    <cellStyle name="Normal 23 2" xfId="12435" xr:uid="{00000000-0005-0000-0000-00004A310000}"/>
    <cellStyle name="Normal 23 2 2" xfId="12436" xr:uid="{00000000-0005-0000-0000-00004B310000}"/>
    <cellStyle name="Normal 23 3" xfId="12437" xr:uid="{00000000-0005-0000-0000-00004C310000}"/>
    <cellStyle name="Normal 23 3 2" xfId="12438" xr:uid="{00000000-0005-0000-0000-00004D310000}"/>
    <cellStyle name="Normal 23 4" xfId="12439" xr:uid="{00000000-0005-0000-0000-00004E310000}"/>
    <cellStyle name="Normal 23 4 2" xfId="12440" xr:uid="{00000000-0005-0000-0000-00004F310000}"/>
    <cellStyle name="Normal 23 4 2 2" xfId="12441" xr:uid="{00000000-0005-0000-0000-000050310000}"/>
    <cellStyle name="Normal 23 4 2 2 2" xfId="12442" xr:uid="{00000000-0005-0000-0000-000051310000}"/>
    <cellStyle name="Normal 23 4 2 2 3" xfId="12443" xr:uid="{00000000-0005-0000-0000-000052310000}"/>
    <cellStyle name="Normal 23 4 2 2 4" xfId="12444" xr:uid="{00000000-0005-0000-0000-000053310000}"/>
    <cellStyle name="Normal 23 4 2 3" xfId="12445" xr:uid="{00000000-0005-0000-0000-000054310000}"/>
    <cellStyle name="Normal 23 4 2 4" xfId="12446" xr:uid="{00000000-0005-0000-0000-000055310000}"/>
    <cellStyle name="Normal 23 4 2 5" xfId="12447" xr:uid="{00000000-0005-0000-0000-000056310000}"/>
    <cellStyle name="Normal 23 4 3" xfId="12448" xr:uid="{00000000-0005-0000-0000-000057310000}"/>
    <cellStyle name="Normal 23 4 4" xfId="12449" xr:uid="{00000000-0005-0000-0000-000058310000}"/>
    <cellStyle name="Normal 23 4 4 2" xfId="12450" xr:uid="{00000000-0005-0000-0000-000059310000}"/>
    <cellStyle name="Normal 23 4 4 3" xfId="12451" xr:uid="{00000000-0005-0000-0000-00005A310000}"/>
    <cellStyle name="Normal 23 4 4 4" xfId="12452" xr:uid="{00000000-0005-0000-0000-00005B310000}"/>
    <cellStyle name="Normal 23 4 5" xfId="12453" xr:uid="{00000000-0005-0000-0000-00005C310000}"/>
    <cellStyle name="Normal 23 4 6" xfId="12454" xr:uid="{00000000-0005-0000-0000-00005D310000}"/>
    <cellStyle name="Normal 23 4 7" xfId="12455" xr:uid="{00000000-0005-0000-0000-00005E310000}"/>
    <cellStyle name="Normal 23 5" xfId="12456" xr:uid="{00000000-0005-0000-0000-00005F310000}"/>
    <cellStyle name="Normal 23 6" xfId="12457" xr:uid="{00000000-0005-0000-0000-000060310000}"/>
    <cellStyle name="Normal 23 7" xfId="12458" xr:uid="{00000000-0005-0000-0000-000061310000}"/>
    <cellStyle name="Normal 23 8" xfId="12459" xr:uid="{00000000-0005-0000-0000-000062310000}"/>
    <cellStyle name="Normal 23 8 2" xfId="12460" xr:uid="{00000000-0005-0000-0000-000063310000}"/>
    <cellStyle name="Normal 23 8 3" xfId="12461" xr:uid="{00000000-0005-0000-0000-000064310000}"/>
    <cellStyle name="Normal 23 8 4" xfId="12462" xr:uid="{00000000-0005-0000-0000-000065310000}"/>
    <cellStyle name="Normal 24" xfId="12463" xr:uid="{00000000-0005-0000-0000-000066310000}"/>
    <cellStyle name="Normal 24 2" xfId="12464" xr:uid="{00000000-0005-0000-0000-000067310000}"/>
    <cellStyle name="Normal 24 2 2" xfId="12465" xr:uid="{00000000-0005-0000-0000-000068310000}"/>
    <cellStyle name="Normal 24 2 3" xfId="12466" xr:uid="{00000000-0005-0000-0000-000069310000}"/>
    <cellStyle name="Normal 24 2 3 2" xfId="12467" xr:uid="{00000000-0005-0000-0000-00006A310000}"/>
    <cellStyle name="Normal 24 2 3 2 2" xfId="12468" xr:uid="{00000000-0005-0000-0000-00006B310000}"/>
    <cellStyle name="Normal 24 2 3 2 2 2" xfId="12469" xr:uid="{00000000-0005-0000-0000-00006C310000}"/>
    <cellStyle name="Normal 24 2 3 2 2 3" xfId="12470" xr:uid="{00000000-0005-0000-0000-00006D310000}"/>
    <cellStyle name="Normal 24 2 3 2 2 4" xfId="12471" xr:uid="{00000000-0005-0000-0000-00006E310000}"/>
    <cellStyle name="Normal 24 2 3 2 3" xfId="12472" xr:uid="{00000000-0005-0000-0000-00006F310000}"/>
    <cellStyle name="Normal 24 2 3 2 4" xfId="12473" xr:uid="{00000000-0005-0000-0000-000070310000}"/>
    <cellStyle name="Normal 24 2 3 2 5" xfId="12474" xr:uid="{00000000-0005-0000-0000-000071310000}"/>
    <cellStyle name="Normal 24 2 3 3" xfId="12475" xr:uid="{00000000-0005-0000-0000-000072310000}"/>
    <cellStyle name="Normal 24 2 3 3 2" xfId="12476" xr:uid="{00000000-0005-0000-0000-000073310000}"/>
    <cellStyle name="Normal 24 2 3 3 3" xfId="12477" xr:uid="{00000000-0005-0000-0000-000074310000}"/>
    <cellStyle name="Normal 24 2 3 3 4" xfId="12478" xr:uid="{00000000-0005-0000-0000-000075310000}"/>
    <cellStyle name="Normal 24 2 3 4" xfId="12479" xr:uid="{00000000-0005-0000-0000-000076310000}"/>
    <cellStyle name="Normal 24 2 3 5" xfId="12480" xr:uid="{00000000-0005-0000-0000-000077310000}"/>
    <cellStyle name="Normal 24 2 3 6" xfId="12481" xr:uid="{00000000-0005-0000-0000-000078310000}"/>
    <cellStyle name="Normal 24 3" xfId="12482" xr:uid="{00000000-0005-0000-0000-000079310000}"/>
    <cellStyle name="Normal 24 3 2" xfId="12483" xr:uid="{00000000-0005-0000-0000-00007A310000}"/>
    <cellStyle name="Normal 24 3 2 2" xfId="12484" xr:uid="{00000000-0005-0000-0000-00007B310000}"/>
    <cellStyle name="Normal 24 3 2 2 2" xfId="12485" xr:uid="{00000000-0005-0000-0000-00007C310000}"/>
    <cellStyle name="Normal 24 3 2 2 2 2" xfId="12486" xr:uid="{00000000-0005-0000-0000-00007D310000}"/>
    <cellStyle name="Normal 24 3 2 2 2 3" xfId="12487" xr:uid="{00000000-0005-0000-0000-00007E310000}"/>
    <cellStyle name="Normal 24 3 2 2 2 4" xfId="12488" xr:uid="{00000000-0005-0000-0000-00007F310000}"/>
    <cellStyle name="Normal 24 3 2 2 3" xfId="12489" xr:uid="{00000000-0005-0000-0000-000080310000}"/>
    <cellStyle name="Normal 24 3 2 2 4" xfId="12490" xr:uid="{00000000-0005-0000-0000-000081310000}"/>
    <cellStyle name="Normal 24 3 2 2 5" xfId="12491" xr:uid="{00000000-0005-0000-0000-000082310000}"/>
    <cellStyle name="Normal 24 3 2 3" xfId="12492" xr:uid="{00000000-0005-0000-0000-000083310000}"/>
    <cellStyle name="Normal 24 3 2 4" xfId="12493" xr:uid="{00000000-0005-0000-0000-000084310000}"/>
    <cellStyle name="Normal 24 3 2 4 2" xfId="12494" xr:uid="{00000000-0005-0000-0000-000085310000}"/>
    <cellStyle name="Normal 24 3 2 4 3" xfId="12495" xr:uid="{00000000-0005-0000-0000-000086310000}"/>
    <cellStyle name="Normal 24 3 2 4 4" xfId="12496" xr:uid="{00000000-0005-0000-0000-000087310000}"/>
    <cellStyle name="Normal 24 3 2 5" xfId="12497" xr:uid="{00000000-0005-0000-0000-000088310000}"/>
    <cellStyle name="Normal 24 3 2 6" xfId="12498" xr:uid="{00000000-0005-0000-0000-000089310000}"/>
    <cellStyle name="Normal 24 3 2 7" xfId="12499" xr:uid="{00000000-0005-0000-0000-00008A310000}"/>
    <cellStyle name="Normal 24 4" xfId="12500" xr:uid="{00000000-0005-0000-0000-00008B310000}"/>
    <cellStyle name="Normal 24 5" xfId="12501" xr:uid="{00000000-0005-0000-0000-00008C310000}"/>
    <cellStyle name="Normal 24 5 2" xfId="12502" xr:uid="{00000000-0005-0000-0000-00008D310000}"/>
    <cellStyle name="Normal 24 5 2 2" xfId="12503" xr:uid="{00000000-0005-0000-0000-00008E310000}"/>
    <cellStyle name="Normal 24 5 2 2 2" xfId="12504" xr:uid="{00000000-0005-0000-0000-00008F310000}"/>
    <cellStyle name="Normal 24 5 2 2 3" xfId="12505" xr:uid="{00000000-0005-0000-0000-000090310000}"/>
    <cellStyle name="Normal 24 5 2 2 4" xfId="12506" xr:uid="{00000000-0005-0000-0000-000091310000}"/>
    <cellStyle name="Normal 24 5 2 3" xfId="12507" xr:uid="{00000000-0005-0000-0000-000092310000}"/>
    <cellStyle name="Normal 24 5 2 4" xfId="12508" xr:uid="{00000000-0005-0000-0000-000093310000}"/>
    <cellStyle name="Normal 24 5 2 5" xfId="12509" xr:uid="{00000000-0005-0000-0000-000094310000}"/>
    <cellStyle name="Normal 24 5 3" xfId="12510" xr:uid="{00000000-0005-0000-0000-000095310000}"/>
    <cellStyle name="Normal 24 5 4" xfId="12511" xr:uid="{00000000-0005-0000-0000-000096310000}"/>
    <cellStyle name="Normal 24 5 4 2" xfId="12512" xr:uid="{00000000-0005-0000-0000-000097310000}"/>
    <cellStyle name="Normal 24 5 4 3" xfId="12513" xr:uid="{00000000-0005-0000-0000-000098310000}"/>
    <cellStyle name="Normal 24 5 4 4" xfId="12514" xr:uid="{00000000-0005-0000-0000-000099310000}"/>
    <cellStyle name="Normal 24 5 5" xfId="12515" xr:uid="{00000000-0005-0000-0000-00009A310000}"/>
    <cellStyle name="Normal 24 5 6" xfId="12516" xr:uid="{00000000-0005-0000-0000-00009B310000}"/>
    <cellStyle name="Normal 24 5 7" xfId="12517" xr:uid="{00000000-0005-0000-0000-00009C310000}"/>
    <cellStyle name="Normal 24 6" xfId="12518" xr:uid="{00000000-0005-0000-0000-00009D310000}"/>
    <cellStyle name="Normal 24 7" xfId="12519" xr:uid="{00000000-0005-0000-0000-00009E310000}"/>
    <cellStyle name="Normal 24 8" xfId="12520" xr:uid="{00000000-0005-0000-0000-00009F310000}"/>
    <cellStyle name="Normal 24 8 2" xfId="12521" xr:uid="{00000000-0005-0000-0000-0000A0310000}"/>
    <cellStyle name="Normal 24 8 3" xfId="12522" xr:uid="{00000000-0005-0000-0000-0000A1310000}"/>
    <cellStyle name="Normal 24 8 4" xfId="12523" xr:uid="{00000000-0005-0000-0000-0000A2310000}"/>
    <cellStyle name="Normal 25" xfId="12524" xr:uid="{00000000-0005-0000-0000-0000A3310000}"/>
    <cellStyle name="Normal 25 2" xfId="12525" xr:uid="{00000000-0005-0000-0000-0000A4310000}"/>
    <cellStyle name="Normal 25 2 2" xfId="12526" xr:uid="{00000000-0005-0000-0000-0000A5310000}"/>
    <cellStyle name="Normal 25 2 2 2" xfId="12527" xr:uid="{00000000-0005-0000-0000-0000A6310000}"/>
    <cellStyle name="Normal 25 3" xfId="12528" xr:uid="{00000000-0005-0000-0000-0000A7310000}"/>
    <cellStyle name="Normal 25 3 2" xfId="12529" xr:uid="{00000000-0005-0000-0000-0000A8310000}"/>
    <cellStyle name="Normal 25 4" xfId="12530" xr:uid="{00000000-0005-0000-0000-0000A9310000}"/>
    <cellStyle name="Normal 25 5" xfId="12531" xr:uid="{00000000-0005-0000-0000-0000AA310000}"/>
    <cellStyle name="Normal 25 5 2" xfId="12532" xr:uid="{00000000-0005-0000-0000-0000AB310000}"/>
    <cellStyle name="Normal 25 5 2 2" xfId="12533" xr:uid="{00000000-0005-0000-0000-0000AC310000}"/>
    <cellStyle name="Normal 25 5 2 2 2" xfId="12534" xr:uid="{00000000-0005-0000-0000-0000AD310000}"/>
    <cellStyle name="Normal 25 5 2 2 3" xfId="12535" xr:uid="{00000000-0005-0000-0000-0000AE310000}"/>
    <cellStyle name="Normal 25 5 2 2 4" xfId="12536" xr:uid="{00000000-0005-0000-0000-0000AF310000}"/>
    <cellStyle name="Normal 25 5 2 3" xfId="12537" xr:uid="{00000000-0005-0000-0000-0000B0310000}"/>
    <cellStyle name="Normal 25 5 2 4" xfId="12538" xr:uid="{00000000-0005-0000-0000-0000B1310000}"/>
    <cellStyle name="Normal 25 5 2 5" xfId="12539" xr:uid="{00000000-0005-0000-0000-0000B2310000}"/>
    <cellStyle name="Normal 25 5 3" xfId="12540" xr:uid="{00000000-0005-0000-0000-0000B3310000}"/>
    <cellStyle name="Normal 25 5 3 2" xfId="12541" xr:uid="{00000000-0005-0000-0000-0000B4310000}"/>
    <cellStyle name="Normal 25 5 3 3" xfId="12542" xr:uid="{00000000-0005-0000-0000-0000B5310000}"/>
    <cellStyle name="Normal 25 5 3 4" xfId="12543" xr:uid="{00000000-0005-0000-0000-0000B6310000}"/>
    <cellStyle name="Normal 25 5 4" xfId="12544" xr:uid="{00000000-0005-0000-0000-0000B7310000}"/>
    <cellStyle name="Normal 25 5 5" xfId="12545" xr:uid="{00000000-0005-0000-0000-0000B8310000}"/>
    <cellStyle name="Normal 25 5 6" xfId="12546" xr:uid="{00000000-0005-0000-0000-0000B9310000}"/>
    <cellStyle name="Normal 25 6" xfId="12547" xr:uid="{00000000-0005-0000-0000-0000BA310000}"/>
    <cellStyle name="Normal 25 6 2" xfId="12548" xr:uid="{00000000-0005-0000-0000-0000BB310000}"/>
    <cellStyle name="Normal 25 6 3" xfId="12549" xr:uid="{00000000-0005-0000-0000-0000BC310000}"/>
    <cellStyle name="Normal 25 6 4" xfId="12550" xr:uid="{00000000-0005-0000-0000-0000BD310000}"/>
    <cellStyle name="Normal 26" xfId="12551" xr:uid="{00000000-0005-0000-0000-0000BE310000}"/>
    <cellStyle name="Normal 26 2" xfId="12552" xr:uid="{00000000-0005-0000-0000-0000BF310000}"/>
    <cellStyle name="Normal 26 2 2" xfId="12553" xr:uid="{00000000-0005-0000-0000-0000C0310000}"/>
    <cellStyle name="Normal 26 2 2 2" xfId="12554" xr:uid="{00000000-0005-0000-0000-0000C1310000}"/>
    <cellStyle name="Normal 26 3" xfId="12555" xr:uid="{00000000-0005-0000-0000-0000C2310000}"/>
    <cellStyle name="Normal 26 3 2" xfId="12556" xr:uid="{00000000-0005-0000-0000-0000C3310000}"/>
    <cellStyle name="Normal 26 3 3" xfId="12557" xr:uid="{00000000-0005-0000-0000-0000C4310000}"/>
    <cellStyle name="Normal 26 3 4" xfId="12558" xr:uid="{00000000-0005-0000-0000-0000C5310000}"/>
    <cellStyle name="Normal 26 3 4 2" xfId="12559" xr:uid="{00000000-0005-0000-0000-0000C6310000}"/>
    <cellStyle name="Normal 26 3 4 3" xfId="12560" xr:uid="{00000000-0005-0000-0000-0000C7310000}"/>
    <cellStyle name="Normal 26 3 4 4" xfId="12561" xr:uid="{00000000-0005-0000-0000-0000C8310000}"/>
    <cellStyle name="Normal 26 4" xfId="12562" xr:uid="{00000000-0005-0000-0000-0000C9310000}"/>
    <cellStyle name="Normal 26 4 2" xfId="12563" xr:uid="{00000000-0005-0000-0000-0000CA310000}"/>
    <cellStyle name="Normal 26 4 3" xfId="12564" xr:uid="{00000000-0005-0000-0000-0000CB310000}"/>
    <cellStyle name="Normal 26 4 3 2" xfId="12565" xr:uid="{00000000-0005-0000-0000-0000CC310000}"/>
    <cellStyle name="Normal 26 4 3 3" xfId="12566" xr:uid="{00000000-0005-0000-0000-0000CD310000}"/>
    <cellStyle name="Normal 26 4 3 4" xfId="12567" xr:uid="{00000000-0005-0000-0000-0000CE310000}"/>
    <cellStyle name="Normal 26 5" xfId="12568" xr:uid="{00000000-0005-0000-0000-0000CF310000}"/>
    <cellStyle name="Normal 26 5 2" xfId="12569" xr:uid="{00000000-0005-0000-0000-0000D0310000}"/>
    <cellStyle name="Normal 26 5 2 2" xfId="12570" xr:uid="{00000000-0005-0000-0000-0000D1310000}"/>
    <cellStyle name="Normal 26 5 2 2 2" xfId="12571" xr:uid="{00000000-0005-0000-0000-0000D2310000}"/>
    <cellStyle name="Normal 26 5 2 2 3" xfId="12572" xr:uid="{00000000-0005-0000-0000-0000D3310000}"/>
    <cellStyle name="Normal 26 5 2 2 4" xfId="12573" xr:uid="{00000000-0005-0000-0000-0000D4310000}"/>
    <cellStyle name="Normal 26 5 2 3" xfId="12574" xr:uid="{00000000-0005-0000-0000-0000D5310000}"/>
    <cellStyle name="Normal 26 5 2 4" xfId="12575" xr:uid="{00000000-0005-0000-0000-0000D6310000}"/>
    <cellStyle name="Normal 26 5 2 5" xfId="12576" xr:uid="{00000000-0005-0000-0000-0000D7310000}"/>
    <cellStyle name="Normal 26 5 3" xfId="12577" xr:uid="{00000000-0005-0000-0000-0000D8310000}"/>
    <cellStyle name="Normal 26 5 3 2" xfId="12578" xr:uid="{00000000-0005-0000-0000-0000D9310000}"/>
    <cellStyle name="Normal 26 5 3 3" xfId="12579" xr:uid="{00000000-0005-0000-0000-0000DA310000}"/>
    <cellStyle name="Normal 26 5 3 4" xfId="12580" xr:uid="{00000000-0005-0000-0000-0000DB310000}"/>
    <cellStyle name="Normal 26 5 4" xfId="12581" xr:uid="{00000000-0005-0000-0000-0000DC310000}"/>
    <cellStyle name="Normal 26 5 5" xfId="12582" xr:uid="{00000000-0005-0000-0000-0000DD310000}"/>
    <cellStyle name="Normal 26 5 6" xfId="12583" xr:uid="{00000000-0005-0000-0000-0000DE310000}"/>
    <cellStyle name="Normal 26 6" xfId="12584" xr:uid="{00000000-0005-0000-0000-0000DF310000}"/>
    <cellStyle name="Normal 26 6 2" xfId="12585" xr:uid="{00000000-0005-0000-0000-0000E0310000}"/>
    <cellStyle name="Normal 26 6 3" xfId="12586" xr:uid="{00000000-0005-0000-0000-0000E1310000}"/>
    <cellStyle name="Normal 26 6 4" xfId="12587" xr:uid="{00000000-0005-0000-0000-0000E2310000}"/>
    <cellStyle name="Normal 27" xfId="12588" xr:uid="{00000000-0005-0000-0000-0000E3310000}"/>
    <cellStyle name="Normal 27 2" xfId="12589" xr:uid="{00000000-0005-0000-0000-0000E4310000}"/>
    <cellStyle name="Normal 27 2 2" xfId="12590" xr:uid="{00000000-0005-0000-0000-0000E5310000}"/>
    <cellStyle name="Normal 27 3" xfId="12591" xr:uid="{00000000-0005-0000-0000-0000E6310000}"/>
    <cellStyle name="Normal 27 3 2" xfId="12592" xr:uid="{00000000-0005-0000-0000-0000E7310000}"/>
    <cellStyle name="Normal 27 4" xfId="12593" xr:uid="{00000000-0005-0000-0000-0000E8310000}"/>
    <cellStyle name="Normal 27 5" xfId="12594" xr:uid="{00000000-0005-0000-0000-0000E9310000}"/>
    <cellStyle name="Normal 27 5 2" xfId="12595" xr:uid="{00000000-0005-0000-0000-0000EA310000}"/>
    <cellStyle name="Normal 27 5 2 2" xfId="12596" xr:uid="{00000000-0005-0000-0000-0000EB310000}"/>
    <cellStyle name="Normal 27 5 2 2 2" xfId="12597" xr:uid="{00000000-0005-0000-0000-0000EC310000}"/>
    <cellStyle name="Normal 27 5 2 2 3" xfId="12598" xr:uid="{00000000-0005-0000-0000-0000ED310000}"/>
    <cellStyle name="Normal 27 5 2 2 4" xfId="12599" xr:uid="{00000000-0005-0000-0000-0000EE310000}"/>
    <cellStyle name="Normal 27 5 2 3" xfId="12600" xr:uid="{00000000-0005-0000-0000-0000EF310000}"/>
    <cellStyle name="Normal 27 5 2 4" xfId="12601" xr:uid="{00000000-0005-0000-0000-0000F0310000}"/>
    <cellStyle name="Normal 27 5 2 5" xfId="12602" xr:uid="{00000000-0005-0000-0000-0000F1310000}"/>
    <cellStyle name="Normal 27 5 3" xfId="12603" xr:uid="{00000000-0005-0000-0000-0000F2310000}"/>
    <cellStyle name="Normal 27 5 3 2" xfId="12604" xr:uid="{00000000-0005-0000-0000-0000F3310000}"/>
    <cellStyle name="Normal 27 5 3 3" xfId="12605" xr:uid="{00000000-0005-0000-0000-0000F4310000}"/>
    <cellStyle name="Normal 27 5 3 4" xfId="12606" xr:uid="{00000000-0005-0000-0000-0000F5310000}"/>
    <cellStyle name="Normal 27 5 4" xfId="12607" xr:uid="{00000000-0005-0000-0000-0000F6310000}"/>
    <cellStyle name="Normal 27 5 5" xfId="12608" xr:uid="{00000000-0005-0000-0000-0000F7310000}"/>
    <cellStyle name="Normal 27 5 6" xfId="12609" xr:uid="{00000000-0005-0000-0000-0000F8310000}"/>
    <cellStyle name="Normal 28" xfId="12610" xr:uid="{00000000-0005-0000-0000-0000F9310000}"/>
    <cellStyle name="Normal 28 2" xfId="12611" xr:uid="{00000000-0005-0000-0000-0000FA310000}"/>
    <cellStyle name="Normal 28 2 2" xfId="12612" xr:uid="{00000000-0005-0000-0000-0000FB310000}"/>
    <cellStyle name="Normal 28 3" xfId="12613" xr:uid="{00000000-0005-0000-0000-0000FC310000}"/>
    <cellStyle name="Normal 28 3 2" xfId="12614" xr:uid="{00000000-0005-0000-0000-0000FD310000}"/>
    <cellStyle name="Normal 28 4" xfId="12615" xr:uid="{00000000-0005-0000-0000-0000FE310000}"/>
    <cellStyle name="Normal 28 5" xfId="12616" xr:uid="{00000000-0005-0000-0000-0000FF310000}"/>
    <cellStyle name="Normal 28 5 2" xfId="12617" xr:uid="{00000000-0005-0000-0000-000000320000}"/>
    <cellStyle name="Normal 28 5 2 2" xfId="12618" xr:uid="{00000000-0005-0000-0000-000001320000}"/>
    <cellStyle name="Normal 28 5 2 2 2" xfId="12619" xr:uid="{00000000-0005-0000-0000-000002320000}"/>
    <cellStyle name="Normal 28 5 2 2 3" xfId="12620" xr:uid="{00000000-0005-0000-0000-000003320000}"/>
    <cellStyle name="Normal 28 5 2 2 4" xfId="12621" xr:uid="{00000000-0005-0000-0000-000004320000}"/>
    <cellStyle name="Normal 28 5 2 3" xfId="12622" xr:uid="{00000000-0005-0000-0000-000005320000}"/>
    <cellStyle name="Normal 28 5 2 4" xfId="12623" xr:uid="{00000000-0005-0000-0000-000006320000}"/>
    <cellStyle name="Normal 28 5 2 5" xfId="12624" xr:uid="{00000000-0005-0000-0000-000007320000}"/>
    <cellStyle name="Normal 28 5 3" xfId="12625" xr:uid="{00000000-0005-0000-0000-000008320000}"/>
    <cellStyle name="Normal 28 5 3 2" xfId="12626" xr:uid="{00000000-0005-0000-0000-000009320000}"/>
    <cellStyle name="Normal 28 5 3 3" xfId="12627" xr:uid="{00000000-0005-0000-0000-00000A320000}"/>
    <cellStyle name="Normal 28 5 3 4" xfId="12628" xr:uid="{00000000-0005-0000-0000-00000B320000}"/>
    <cellStyle name="Normal 28 5 4" xfId="12629" xr:uid="{00000000-0005-0000-0000-00000C320000}"/>
    <cellStyle name="Normal 28 5 5" xfId="12630" xr:uid="{00000000-0005-0000-0000-00000D320000}"/>
    <cellStyle name="Normal 28 5 6" xfId="12631" xr:uid="{00000000-0005-0000-0000-00000E320000}"/>
    <cellStyle name="Normal 29" xfId="12632" xr:uid="{00000000-0005-0000-0000-00000F320000}"/>
    <cellStyle name="Normal 29 10" xfId="12633" xr:uid="{00000000-0005-0000-0000-000010320000}"/>
    <cellStyle name="Normal 29 10 2" xfId="12634" xr:uid="{00000000-0005-0000-0000-000011320000}"/>
    <cellStyle name="Normal 29 11" xfId="12635" xr:uid="{00000000-0005-0000-0000-000012320000}"/>
    <cellStyle name="Normal 29 11 2" xfId="12636" xr:uid="{00000000-0005-0000-0000-000013320000}"/>
    <cellStyle name="Normal 29 12" xfId="12637" xr:uid="{00000000-0005-0000-0000-000014320000}"/>
    <cellStyle name="Normal 29 12 2" xfId="12638" xr:uid="{00000000-0005-0000-0000-000015320000}"/>
    <cellStyle name="Normal 29 13" xfId="12639" xr:uid="{00000000-0005-0000-0000-000016320000}"/>
    <cellStyle name="Normal 29 13 2" xfId="12640" xr:uid="{00000000-0005-0000-0000-000017320000}"/>
    <cellStyle name="Normal 29 13 2 2" xfId="12641" xr:uid="{00000000-0005-0000-0000-000018320000}"/>
    <cellStyle name="Normal 29 13 2 3" xfId="12642" xr:uid="{00000000-0005-0000-0000-000019320000}"/>
    <cellStyle name="Normal 29 13 2 4" xfId="12643" xr:uid="{00000000-0005-0000-0000-00001A320000}"/>
    <cellStyle name="Normal 29 13 3" xfId="12644" xr:uid="{00000000-0005-0000-0000-00001B320000}"/>
    <cellStyle name="Normal 29 13 4" xfId="12645" xr:uid="{00000000-0005-0000-0000-00001C320000}"/>
    <cellStyle name="Normal 29 13 5" xfId="12646" xr:uid="{00000000-0005-0000-0000-00001D320000}"/>
    <cellStyle name="Normal 29 14" xfId="12647" xr:uid="{00000000-0005-0000-0000-00001E320000}"/>
    <cellStyle name="Normal 29 14 2" xfId="12648" xr:uid="{00000000-0005-0000-0000-00001F320000}"/>
    <cellStyle name="Normal 29 14 3" xfId="12649" xr:uid="{00000000-0005-0000-0000-000020320000}"/>
    <cellStyle name="Normal 29 14 4" xfId="12650" xr:uid="{00000000-0005-0000-0000-000021320000}"/>
    <cellStyle name="Normal 29 15" xfId="12651" xr:uid="{00000000-0005-0000-0000-000022320000}"/>
    <cellStyle name="Normal 29 16" xfId="12652" xr:uid="{00000000-0005-0000-0000-000023320000}"/>
    <cellStyle name="Normal 29 17" xfId="12653" xr:uid="{00000000-0005-0000-0000-000024320000}"/>
    <cellStyle name="Normal 29 2" xfId="12654" xr:uid="{00000000-0005-0000-0000-000025320000}"/>
    <cellStyle name="Normal 29 2 2" xfId="12655" xr:uid="{00000000-0005-0000-0000-000026320000}"/>
    <cellStyle name="Normal 29 3" xfId="12656" xr:uid="{00000000-0005-0000-0000-000027320000}"/>
    <cellStyle name="Normal 29 3 2" xfId="12657" xr:uid="{00000000-0005-0000-0000-000028320000}"/>
    <cellStyle name="Normal 29 4" xfId="12658" xr:uid="{00000000-0005-0000-0000-000029320000}"/>
    <cellStyle name="Normal 29 4 2" xfId="12659" xr:uid="{00000000-0005-0000-0000-00002A320000}"/>
    <cellStyle name="Normal 29 5" xfId="12660" xr:uid="{00000000-0005-0000-0000-00002B320000}"/>
    <cellStyle name="Normal 29 5 2" xfId="12661" xr:uid="{00000000-0005-0000-0000-00002C320000}"/>
    <cellStyle name="Normal 29 6" xfId="12662" xr:uid="{00000000-0005-0000-0000-00002D320000}"/>
    <cellStyle name="Normal 29 6 2" xfId="12663" xr:uid="{00000000-0005-0000-0000-00002E320000}"/>
    <cellStyle name="Normal 29 7" xfId="12664" xr:uid="{00000000-0005-0000-0000-00002F320000}"/>
    <cellStyle name="Normal 29 7 2" xfId="12665" xr:uid="{00000000-0005-0000-0000-000030320000}"/>
    <cellStyle name="Normal 29 8" xfId="12666" xr:uid="{00000000-0005-0000-0000-000031320000}"/>
    <cellStyle name="Normal 29 8 2" xfId="12667" xr:uid="{00000000-0005-0000-0000-000032320000}"/>
    <cellStyle name="Normal 29 9" xfId="12668" xr:uid="{00000000-0005-0000-0000-000033320000}"/>
    <cellStyle name="Normal 29 9 2" xfId="12669" xr:uid="{00000000-0005-0000-0000-000034320000}"/>
    <cellStyle name="Normal 3" xfId="12" xr:uid="{00000000-0005-0000-0000-000035320000}"/>
    <cellStyle name="Normal 3 10" xfId="12670" xr:uid="{00000000-0005-0000-0000-000036320000}"/>
    <cellStyle name="Normal 3 10 2" xfId="12671" xr:uid="{00000000-0005-0000-0000-000037320000}"/>
    <cellStyle name="Normal 3 10 2 2" xfId="12672" xr:uid="{00000000-0005-0000-0000-000038320000}"/>
    <cellStyle name="Normal 3 10 2 3" xfId="12673" xr:uid="{00000000-0005-0000-0000-000039320000}"/>
    <cellStyle name="Normal 3 10 2 3 2" xfId="12674" xr:uid="{00000000-0005-0000-0000-00003A320000}"/>
    <cellStyle name="Normal 3 10 2 3 2 2" xfId="12675" xr:uid="{00000000-0005-0000-0000-00003B320000}"/>
    <cellStyle name="Normal 3 10 2 3 2 3" xfId="12676" xr:uid="{00000000-0005-0000-0000-00003C320000}"/>
    <cellStyle name="Normal 3 10 2 3 2 4" xfId="12677" xr:uid="{00000000-0005-0000-0000-00003D320000}"/>
    <cellStyle name="Normal 3 10 2 3 3" xfId="12678" xr:uid="{00000000-0005-0000-0000-00003E320000}"/>
    <cellStyle name="Normal 3 10 2 3 4" xfId="12679" xr:uid="{00000000-0005-0000-0000-00003F320000}"/>
    <cellStyle name="Normal 3 10 2 3 5" xfId="12680" xr:uid="{00000000-0005-0000-0000-000040320000}"/>
    <cellStyle name="Normal 3 10 2 4" xfId="12681" xr:uid="{00000000-0005-0000-0000-000041320000}"/>
    <cellStyle name="Normal 3 10 2 4 2" xfId="12682" xr:uid="{00000000-0005-0000-0000-000042320000}"/>
    <cellStyle name="Normal 3 10 2 4 3" xfId="12683" xr:uid="{00000000-0005-0000-0000-000043320000}"/>
    <cellStyle name="Normal 3 10 2 4 4" xfId="12684" xr:uid="{00000000-0005-0000-0000-000044320000}"/>
    <cellStyle name="Normal 3 10 2 5" xfId="12685" xr:uid="{00000000-0005-0000-0000-000045320000}"/>
    <cellStyle name="Normal 3 10 2 6" xfId="12686" xr:uid="{00000000-0005-0000-0000-000046320000}"/>
    <cellStyle name="Normal 3 10 2 7" xfId="12687" xr:uid="{00000000-0005-0000-0000-000047320000}"/>
    <cellStyle name="Normal 3 10 3" xfId="12688" xr:uid="{00000000-0005-0000-0000-000048320000}"/>
    <cellStyle name="Normal 3 10 3 2" xfId="12689" xr:uid="{00000000-0005-0000-0000-000049320000}"/>
    <cellStyle name="Normal 3 10 3 2 2" xfId="12690" xr:uid="{00000000-0005-0000-0000-00004A320000}"/>
    <cellStyle name="Normal 3 10 3 2 2 2" xfId="12691" xr:uid="{00000000-0005-0000-0000-00004B320000}"/>
    <cellStyle name="Normal 3 10 3 2 2 3" xfId="12692" xr:uid="{00000000-0005-0000-0000-00004C320000}"/>
    <cellStyle name="Normal 3 10 3 2 2 4" xfId="12693" xr:uid="{00000000-0005-0000-0000-00004D320000}"/>
    <cellStyle name="Normal 3 10 3 2 3" xfId="12694" xr:uid="{00000000-0005-0000-0000-00004E320000}"/>
    <cellStyle name="Normal 3 10 3 2 4" xfId="12695" xr:uid="{00000000-0005-0000-0000-00004F320000}"/>
    <cellStyle name="Normal 3 10 3 2 5" xfId="12696" xr:uid="{00000000-0005-0000-0000-000050320000}"/>
    <cellStyle name="Normal 3 10 3 3" xfId="12697" xr:uid="{00000000-0005-0000-0000-000051320000}"/>
    <cellStyle name="Normal 3 10 3 3 2" xfId="12698" xr:uid="{00000000-0005-0000-0000-000052320000}"/>
    <cellStyle name="Normal 3 10 3 3 3" xfId="12699" xr:uid="{00000000-0005-0000-0000-000053320000}"/>
    <cellStyle name="Normal 3 10 3 3 4" xfId="12700" xr:uid="{00000000-0005-0000-0000-000054320000}"/>
    <cellStyle name="Normal 3 10 3 4" xfId="12701" xr:uid="{00000000-0005-0000-0000-000055320000}"/>
    <cellStyle name="Normal 3 10 3 5" xfId="12702" xr:uid="{00000000-0005-0000-0000-000056320000}"/>
    <cellStyle name="Normal 3 10 3 6" xfId="12703" xr:uid="{00000000-0005-0000-0000-000057320000}"/>
    <cellStyle name="Normal 3 10 4" xfId="12704" xr:uid="{00000000-0005-0000-0000-000058320000}"/>
    <cellStyle name="Normal 3 10 5" xfId="12705" xr:uid="{00000000-0005-0000-0000-000059320000}"/>
    <cellStyle name="Normal 3 10 5 2" xfId="12706" xr:uid="{00000000-0005-0000-0000-00005A320000}"/>
    <cellStyle name="Normal 3 10 5 2 2" xfId="12707" xr:uid="{00000000-0005-0000-0000-00005B320000}"/>
    <cellStyle name="Normal 3 10 5 2 3" xfId="12708" xr:uid="{00000000-0005-0000-0000-00005C320000}"/>
    <cellStyle name="Normal 3 10 5 2 4" xfId="12709" xr:uid="{00000000-0005-0000-0000-00005D320000}"/>
    <cellStyle name="Normal 3 10 5 3" xfId="12710" xr:uid="{00000000-0005-0000-0000-00005E320000}"/>
    <cellStyle name="Normal 3 10 5 4" xfId="12711" xr:uid="{00000000-0005-0000-0000-00005F320000}"/>
    <cellStyle name="Normal 3 10 5 5" xfId="12712" xr:uid="{00000000-0005-0000-0000-000060320000}"/>
    <cellStyle name="Normal 3 10 6" xfId="12713" xr:uid="{00000000-0005-0000-0000-000061320000}"/>
    <cellStyle name="Normal 3 10 7" xfId="12714" xr:uid="{00000000-0005-0000-0000-000062320000}"/>
    <cellStyle name="Normal 3 10 8" xfId="12715" xr:uid="{00000000-0005-0000-0000-000063320000}"/>
    <cellStyle name="Normal 3 11" xfId="12716" xr:uid="{00000000-0005-0000-0000-000064320000}"/>
    <cellStyle name="Normal 3 11 2" xfId="12717" xr:uid="{00000000-0005-0000-0000-000065320000}"/>
    <cellStyle name="Normal 3 11 2 2" xfId="12718" xr:uid="{00000000-0005-0000-0000-000066320000}"/>
    <cellStyle name="Normal 3 11 2 2 2" xfId="12719" xr:uid="{00000000-0005-0000-0000-000067320000}"/>
    <cellStyle name="Normal 3 11 2 2 2 2" xfId="12720" xr:uid="{00000000-0005-0000-0000-000068320000}"/>
    <cellStyle name="Normal 3 11 2 2 2 3" xfId="12721" xr:uid="{00000000-0005-0000-0000-000069320000}"/>
    <cellStyle name="Normal 3 11 2 2 2 4" xfId="12722" xr:uid="{00000000-0005-0000-0000-00006A320000}"/>
    <cellStyle name="Normal 3 11 2 2 3" xfId="12723" xr:uid="{00000000-0005-0000-0000-00006B320000}"/>
    <cellStyle name="Normal 3 11 2 2 4" xfId="12724" xr:uid="{00000000-0005-0000-0000-00006C320000}"/>
    <cellStyle name="Normal 3 11 2 2 5" xfId="12725" xr:uid="{00000000-0005-0000-0000-00006D320000}"/>
    <cellStyle name="Normal 3 11 2 3" xfId="12726" xr:uid="{00000000-0005-0000-0000-00006E320000}"/>
    <cellStyle name="Normal 3 11 2 3 2" xfId="12727" xr:uid="{00000000-0005-0000-0000-00006F320000}"/>
    <cellStyle name="Normal 3 11 2 3 3" xfId="12728" xr:uid="{00000000-0005-0000-0000-000070320000}"/>
    <cellStyle name="Normal 3 11 2 3 4" xfId="12729" xr:uid="{00000000-0005-0000-0000-000071320000}"/>
    <cellStyle name="Normal 3 11 2 4" xfId="12730" xr:uid="{00000000-0005-0000-0000-000072320000}"/>
    <cellStyle name="Normal 3 11 2 5" xfId="12731" xr:uid="{00000000-0005-0000-0000-000073320000}"/>
    <cellStyle name="Normal 3 11 2 6" xfId="12732" xr:uid="{00000000-0005-0000-0000-000074320000}"/>
    <cellStyle name="Normal 3 11 3" xfId="12733" xr:uid="{00000000-0005-0000-0000-000075320000}"/>
    <cellStyle name="Normal 3 11 4" xfId="12734" xr:uid="{00000000-0005-0000-0000-000076320000}"/>
    <cellStyle name="Normal 3 11 4 2" xfId="12735" xr:uid="{00000000-0005-0000-0000-000077320000}"/>
    <cellStyle name="Normal 3 11 4 2 2" xfId="12736" xr:uid="{00000000-0005-0000-0000-000078320000}"/>
    <cellStyle name="Normal 3 11 4 2 3" xfId="12737" xr:uid="{00000000-0005-0000-0000-000079320000}"/>
    <cellStyle name="Normal 3 11 4 2 4" xfId="12738" xr:uid="{00000000-0005-0000-0000-00007A320000}"/>
    <cellStyle name="Normal 3 11 4 3" xfId="12739" xr:uid="{00000000-0005-0000-0000-00007B320000}"/>
    <cellStyle name="Normal 3 11 4 4" xfId="12740" xr:uid="{00000000-0005-0000-0000-00007C320000}"/>
    <cellStyle name="Normal 3 11 4 5" xfId="12741" xr:uid="{00000000-0005-0000-0000-00007D320000}"/>
    <cellStyle name="Normal 3 11 5" xfId="12742" xr:uid="{00000000-0005-0000-0000-00007E320000}"/>
    <cellStyle name="Normal 3 11 6" xfId="12743" xr:uid="{00000000-0005-0000-0000-00007F320000}"/>
    <cellStyle name="Normal 3 11 7" xfId="12744" xr:uid="{00000000-0005-0000-0000-000080320000}"/>
    <cellStyle name="Normal 3 12" xfId="12745" xr:uid="{00000000-0005-0000-0000-000081320000}"/>
    <cellStyle name="Normal 3 12 2" xfId="12746" xr:uid="{00000000-0005-0000-0000-000082320000}"/>
    <cellStyle name="Normal 3 12 2 2" xfId="12747" xr:uid="{00000000-0005-0000-0000-000083320000}"/>
    <cellStyle name="Normal 3 12 2 2 2" xfId="12748" xr:uid="{00000000-0005-0000-0000-000084320000}"/>
    <cellStyle name="Normal 3 12 2 2 3" xfId="12749" xr:uid="{00000000-0005-0000-0000-000085320000}"/>
    <cellStyle name="Normal 3 12 2 2 4" xfId="12750" xr:uid="{00000000-0005-0000-0000-000086320000}"/>
    <cellStyle name="Normal 3 12 3" xfId="12751" xr:uid="{00000000-0005-0000-0000-000087320000}"/>
    <cellStyle name="Normal 3 12 3 2" xfId="12752" xr:uid="{00000000-0005-0000-0000-000088320000}"/>
    <cellStyle name="Normal 3 12 3 2 2" xfId="12753" xr:uid="{00000000-0005-0000-0000-000089320000}"/>
    <cellStyle name="Normal 3 12 3 2 3" xfId="12754" xr:uid="{00000000-0005-0000-0000-00008A320000}"/>
    <cellStyle name="Normal 3 12 3 2 4" xfId="12755" xr:uid="{00000000-0005-0000-0000-00008B320000}"/>
    <cellStyle name="Normal 3 12 3 3" xfId="12756" xr:uid="{00000000-0005-0000-0000-00008C320000}"/>
    <cellStyle name="Normal 3 12 3 4" xfId="12757" xr:uid="{00000000-0005-0000-0000-00008D320000}"/>
    <cellStyle name="Normal 3 12 3 5" xfId="12758" xr:uid="{00000000-0005-0000-0000-00008E320000}"/>
    <cellStyle name="Normal 3 12 4" xfId="12759" xr:uid="{00000000-0005-0000-0000-00008F320000}"/>
    <cellStyle name="Normal 3 12 5" xfId="12760" xr:uid="{00000000-0005-0000-0000-000090320000}"/>
    <cellStyle name="Normal 3 12 6" xfId="12761" xr:uid="{00000000-0005-0000-0000-000091320000}"/>
    <cellStyle name="Normal 3 13" xfId="12762" xr:uid="{00000000-0005-0000-0000-000092320000}"/>
    <cellStyle name="Normal 3 13 2" xfId="12763" xr:uid="{00000000-0005-0000-0000-000093320000}"/>
    <cellStyle name="Normal 3 13 3" xfId="12764" xr:uid="{00000000-0005-0000-0000-000094320000}"/>
    <cellStyle name="Normal 3 13 3 2" xfId="12765" xr:uid="{00000000-0005-0000-0000-000095320000}"/>
    <cellStyle name="Normal 3 13 3 2 2" xfId="12766" xr:uid="{00000000-0005-0000-0000-000096320000}"/>
    <cellStyle name="Normal 3 13 3 2 3" xfId="12767" xr:uid="{00000000-0005-0000-0000-000097320000}"/>
    <cellStyle name="Normal 3 13 3 2 4" xfId="12768" xr:uid="{00000000-0005-0000-0000-000098320000}"/>
    <cellStyle name="Normal 3 13 3 3" xfId="12769" xr:uid="{00000000-0005-0000-0000-000099320000}"/>
    <cellStyle name="Normal 3 13 3 4" xfId="12770" xr:uid="{00000000-0005-0000-0000-00009A320000}"/>
    <cellStyle name="Normal 3 13 3 5" xfId="12771" xr:uid="{00000000-0005-0000-0000-00009B320000}"/>
    <cellStyle name="Normal 3 13 4" xfId="12772" xr:uid="{00000000-0005-0000-0000-00009C320000}"/>
    <cellStyle name="Normal 3 13 4 2" xfId="12773" xr:uid="{00000000-0005-0000-0000-00009D320000}"/>
    <cellStyle name="Normal 3 13 4 3" xfId="12774" xr:uid="{00000000-0005-0000-0000-00009E320000}"/>
    <cellStyle name="Normal 3 13 4 4" xfId="12775" xr:uid="{00000000-0005-0000-0000-00009F320000}"/>
    <cellStyle name="Normal 3 13 5" xfId="12776" xr:uid="{00000000-0005-0000-0000-0000A0320000}"/>
    <cellStyle name="Normal 3 13 6" xfId="12777" xr:uid="{00000000-0005-0000-0000-0000A1320000}"/>
    <cellStyle name="Normal 3 13 7" xfId="12778" xr:uid="{00000000-0005-0000-0000-0000A2320000}"/>
    <cellStyle name="Normal 3 14" xfId="12779" xr:uid="{00000000-0005-0000-0000-0000A3320000}"/>
    <cellStyle name="Normal 3 14 2" xfId="12780" xr:uid="{00000000-0005-0000-0000-0000A4320000}"/>
    <cellStyle name="Normal 3 15" xfId="12781" xr:uid="{00000000-0005-0000-0000-0000A5320000}"/>
    <cellStyle name="Normal 3 15 2" xfId="12782" xr:uid="{00000000-0005-0000-0000-0000A6320000}"/>
    <cellStyle name="Normal 3 16" xfId="12783" xr:uid="{00000000-0005-0000-0000-0000A7320000}"/>
    <cellStyle name="Normal 3 16 2" xfId="12784" xr:uid="{00000000-0005-0000-0000-0000A8320000}"/>
    <cellStyle name="Normal 3 17" xfId="12785" xr:uid="{00000000-0005-0000-0000-0000A9320000}"/>
    <cellStyle name="Normal 3 17 2" xfId="12786" xr:uid="{00000000-0005-0000-0000-0000AA320000}"/>
    <cellStyle name="Normal 3 18" xfId="12787" xr:uid="{00000000-0005-0000-0000-0000AB320000}"/>
    <cellStyle name="Normal 3 18 2" xfId="12788" xr:uid="{00000000-0005-0000-0000-0000AC320000}"/>
    <cellStyle name="Normal 3 19" xfId="12789" xr:uid="{00000000-0005-0000-0000-0000AD320000}"/>
    <cellStyle name="Normal 3 19 2" xfId="12790" xr:uid="{00000000-0005-0000-0000-0000AE320000}"/>
    <cellStyle name="Normal 3 2" xfId="12791" xr:uid="{00000000-0005-0000-0000-0000AF320000}"/>
    <cellStyle name="Normal 3 2 10" xfId="12792" xr:uid="{00000000-0005-0000-0000-0000B0320000}"/>
    <cellStyle name="Normal 3 2 10 2" xfId="12793" xr:uid="{00000000-0005-0000-0000-0000B1320000}"/>
    <cellStyle name="Normal 3 2 10 3" xfId="12794" xr:uid="{00000000-0005-0000-0000-0000B2320000}"/>
    <cellStyle name="Normal 3 2 10 3 2" xfId="12795" xr:uid="{00000000-0005-0000-0000-0000B3320000}"/>
    <cellStyle name="Normal 3 2 10 3 2 2" xfId="12796" xr:uid="{00000000-0005-0000-0000-0000B4320000}"/>
    <cellStyle name="Normal 3 2 10 3 2 3" xfId="12797" xr:uid="{00000000-0005-0000-0000-0000B5320000}"/>
    <cellStyle name="Normal 3 2 10 3 2 4" xfId="12798" xr:uid="{00000000-0005-0000-0000-0000B6320000}"/>
    <cellStyle name="Normal 3 2 10 3 3" xfId="12799" xr:uid="{00000000-0005-0000-0000-0000B7320000}"/>
    <cellStyle name="Normal 3 2 10 3 4" xfId="12800" xr:uid="{00000000-0005-0000-0000-0000B8320000}"/>
    <cellStyle name="Normal 3 2 10 3 5" xfId="12801" xr:uid="{00000000-0005-0000-0000-0000B9320000}"/>
    <cellStyle name="Normal 3 2 10 4" xfId="12802" xr:uid="{00000000-0005-0000-0000-0000BA320000}"/>
    <cellStyle name="Normal 3 2 10 4 2" xfId="12803" xr:uid="{00000000-0005-0000-0000-0000BB320000}"/>
    <cellStyle name="Normal 3 2 10 4 3" xfId="12804" xr:uid="{00000000-0005-0000-0000-0000BC320000}"/>
    <cellStyle name="Normal 3 2 10 4 4" xfId="12805" xr:uid="{00000000-0005-0000-0000-0000BD320000}"/>
    <cellStyle name="Normal 3 2 10 5" xfId="12806" xr:uid="{00000000-0005-0000-0000-0000BE320000}"/>
    <cellStyle name="Normal 3 2 10 6" xfId="12807" xr:uid="{00000000-0005-0000-0000-0000BF320000}"/>
    <cellStyle name="Normal 3 2 10 7" xfId="12808" xr:uid="{00000000-0005-0000-0000-0000C0320000}"/>
    <cellStyle name="Normal 3 2 11" xfId="12809" xr:uid="{00000000-0005-0000-0000-0000C1320000}"/>
    <cellStyle name="Normal 3 2 11 2" xfId="12810" xr:uid="{00000000-0005-0000-0000-0000C2320000}"/>
    <cellStyle name="Normal 3 2 11 3" xfId="12811" xr:uid="{00000000-0005-0000-0000-0000C3320000}"/>
    <cellStyle name="Normal 3 2 11 3 2" xfId="12812" xr:uid="{00000000-0005-0000-0000-0000C4320000}"/>
    <cellStyle name="Normal 3 2 11 3 2 2" xfId="12813" xr:uid="{00000000-0005-0000-0000-0000C5320000}"/>
    <cellStyle name="Normal 3 2 11 3 2 3" xfId="12814" xr:uid="{00000000-0005-0000-0000-0000C6320000}"/>
    <cellStyle name="Normal 3 2 11 3 2 4" xfId="12815" xr:uid="{00000000-0005-0000-0000-0000C7320000}"/>
    <cellStyle name="Normal 3 2 11 3 3" xfId="12816" xr:uid="{00000000-0005-0000-0000-0000C8320000}"/>
    <cellStyle name="Normal 3 2 11 3 4" xfId="12817" xr:uid="{00000000-0005-0000-0000-0000C9320000}"/>
    <cellStyle name="Normal 3 2 11 3 5" xfId="12818" xr:uid="{00000000-0005-0000-0000-0000CA320000}"/>
    <cellStyle name="Normal 3 2 11 4" xfId="12819" xr:uid="{00000000-0005-0000-0000-0000CB320000}"/>
    <cellStyle name="Normal 3 2 11 4 2" xfId="12820" xr:uid="{00000000-0005-0000-0000-0000CC320000}"/>
    <cellStyle name="Normal 3 2 11 4 3" xfId="12821" xr:uid="{00000000-0005-0000-0000-0000CD320000}"/>
    <cellStyle name="Normal 3 2 11 4 4" xfId="12822" xr:uid="{00000000-0005-0000-0000-0000CE320000}"/>
    <cellStyle name="Normal 3 2 11 5" xfId="12823" xr:uid="{00000000-0005-0000-0000-0000CF320000}"/>
    <cellStyle name="Normal 3 2 11 6" xfId="12824" xr:uid="{00000000-0005-0000-0000-0000D0320000}"/>
    <cellStyle name="Normal 3 2 11 7" xfId="12825" xr:uid="{00000000-0005-0000-0000-0000D1320000}"/>
    <cellStyle name="Normal 3 2 12" xfId="12826" xr:uid="{00000000-0005-0000-0000-0000D2320000}"/>
    <cellStyle name="Normal 3 2 13" xfId="12827" xr:uid="{00000000-0005-0000-0000-0000D3320000}"/>
    <cellStyle name="Normal 3 2 14" xfId="12828" xr:uid="{00000000-0005-0000-0000-0000D4320000}"/>
    <cellStyle name="Normal 3 2 15" xfId="12829" xr:uid="{00000000-0005-0000-0000-0000D5320000}"/>
    <cellStyle name="Normal 3 2 16" xfId="12830" xr:uid="{00000000-0005-0000-0000-0000D6320000}"/>
    <cellStyle name="Normal 3 2 17" xfId="12831" xr:uid="{00000000-0005-0000-0000-0000D7320000}"/>
    <cellStyle name="Normal 3 2 17 2" xfId="12832" xr:uid="{00000000-0005-0000-0000-0000D8320000}"/>
    <cellStyle name="Normal 3 2 18" xfId="12833" xr:uid="{00000000-0005-0000-0000-0000D9320000}"/>
    <cellStyle name="Normal 3 2 18 2" xfId="12834" xr:uid="{00000000-0005-0000-0000-0000DA320000}"/>
    <cellStyle name="Normal 3 2 19" xfId="12835" xr:uid="{00000000-0005-0000-0000-0000DB320000}"/>
    <cellStyle name="Normal 3 2 19 2" xfId="12836" xr:uid="{00000000-0005-0000-0000-0000DC320000}"/>
    <cellStyle name="Normal 3 2 2" xfId="12837" xr:uid="{00000000-0005-0000-0000-0000DD320000}"/>
    <cellStyle name="Normal 3 2 2 10" xfId="12838" xr:uid="{00000000-0005-0000-0000-0000DE320000}"/>
    <cellStyle name="Normal 3 2 2 11" xfId="12839" xr:uid="{00000000-0005-0000-0000-0000DF320000}"/>
    <cellStyle name="Normal 3 2 2 11 2" xfId="12840" xr:uid="{00000000-0005-0000-0000-0000E0320000}"/>
    <cellStyle name="Normal 3 2 2 11 2 2" xfId="12841" xr:uid="{00000000-0005-0000-0000-0000E1320000}"/>
    <cellStyle name="Normal 3 2 2 11 2 3" xfId="12842" xr:uid="{00000000-0005-0000-0000-0000E2320000}"/>
    <cellStyle name="Normal 3 2 2 11 2 4" xfId="12843" xr:uid="{00000000-0005-0000-0000-0000E3320000}"/>
    <cellStyle name="Normal 3 2 2 11 3" xfId="12844" xr:uid="{00000000-0005-0000-0000-0000E4320000}"/>
    <cellStyle name="Normal 3 2 2 11 4" xfId="12845" xr:uid="{00000000-0005-0000-0000-0000E5320000}"/>
    <cellStyle name="Normal 3 2 2 11 5" xfId="12846" xr:uid="{00000000-0005-0000-0000-0000E6320000}"/>
    <cellStyle name="Normal 3 2 2 12" xfId="12847" xr:uid="{00000000-0005-0000-0000-0000E7320000}"/>
    <cellStyle name="Normal 3 2 2 12 2" xfId="12848" xr:uid="{00000000-0005-0000-0000-0000E8320000}"/>
    <cellStyle name="Normal 3 2 2 12 3" xfId="12849" xr:uid="{00000000-0005-0000-0000-0000E9320000}"/>
    <cellStyle name="Normal 3 2 2 12 4" xfId="12850" xr:uid="{00000000-0005-0000-0000-0000EA320000}"/>
    <cellStyle name="Normal 3 2 2 13" xfId="12851" xr:uid="{00000000-0005-0000-0000-0000EB320000}"/>
    <cellStyle name="Normal 3 2 2 14" xfId="12852" xr:uid="{00000000-0005-0000-0000-0000EC320000}"/>
    <cellStyle name="Normal 3 2 2 15" xfId="12853" xr:uid="{00000000-0005-0000-0000-0000ED320000}"/>
    <cellStyle name="Normal 3 2 2 2" xfId="12854" xr:uid="{00000000-0005-0000-0000-0000EE320000}"/>
    <cellStyle name="Normal 3 2 2 2 10" xfId="12855" xr:uid="{00000000-0005-0000-0000-0000EF320000}"/>
    <cellStyle name="Normal 3 2 2 2 10 2" xfId="12856" xr:uid="{00000000-0005-0000-0000-0000F0320000}"/>
    <cellStyle name="Normal 3 2 2 2 10 2 2" xfId="12857" xr:uid="{00000000-0005-0000-0000-0000F1320000}"/>
    <cellStyle name="Normal 3 2 2 2 10 2 3" xfId="12858" xr:uid="{00000000-0005-0000-0000-0000F2320000}"/>
    <cellStyle name="Normal 3 2 2 2 10 2 4" xfId="12859" xr:uid="{00000000-0005-0000-0000-0000F3320000}"/>
    <cellStyle name="Normal 3 2 2 2 10 3" xfId="12860" xr:uid="{00000000-0005-0000-0000-0000F4320000}"/>
    <cellStyle name="Normal 3 2 2 2 10 4" xfId="12861" xr:uid="{00000000-0005-0000-0000-0000F5320000}"/>
    <cellStyle name="Normal 3 2 2 2 10 5" xfId="12862" xr:uid="{00000000-0005-0000-0000-0000F6320000}"/>
    <cellStyle name="Normal 3 2 2 2 11" xfId="12863" xr:uid="{00000000-0005-0000-0000-0000F7320000}"/>
    <cellStyle name="Normal 3 2 2 2 11 2" xfId="12864" xr:uid="{00000000-0005-0000-0000-0000F8320000}"/>
    <cellStyle name="Normal 3 2 2 2 11 3" xfId="12865" xr:uid="{00000000-0005-0000-0000-0000F9320000}"/>
    <cellStyle name="Normal 3 2 2 2 11 4" xfId="12866" xr:uid="{00000000-0005-0000-0000-0000FA320000}"/>
    <cellStyle name="Normal 3 2 2 2 12" xfId="12867" xr:uid="{00000000-0005-0000-0000-0000FB320000}"/>
    <cellStyle name="Normal 3 2 2 2 13" xfId="12868" xr:uid="{00000000-0005-0000-0000-0000FC320000}"/>
    <cellStyle name="Normal 3 2 2 2 14" xfId="12869" xr:uid="{00000000-0005-0000-0000-0000FD320000}"/>
    <cellStyle name="Normal 3 2 2 2 2" xfId="12870" xr:uid="{00000000-0005-0000-0000-0000FE320000}"/>
    <cellStyle name="Normal 3 2 2 2 2 10" xfId="12871" xr:uid="{00000000-0005-0000-0000-0000FF320000}"/>
    <cellStyle name="Normal 3 2 2 2 2 2" xfId="12872" xr:uid="{00000000-0005-0000-0000-000000330000}"/>
    <cellStyle name="Normal 3 2 2 2 2 2 2" xfId="12873" xr:uid="{00000000-0005-0000-0000-000001330000}"/>
    <cellStyle name="Normal 3 2 2 2 2 2 2 2" xfId="12874" xr:uid="{00000000-0005-0000-0000-000002330000}"/>
    <cellStyle name="Normal 3 2 2 2 2 2 2 2 2" xfId="12875" xr:uid="{00000000-0005-0000-0000-000003330000}"/>
    <cellStyle name="Normal 3 2 2 2 2 2 2 2 2 2" xfId="12876" xr:uid="{00000000-0005-0000-0000-000004330000}"/>
    <cellStyle name="Normal 3 2 2 2 2 2 2 2 2 3" xfId="12877" xr:uid="{00000000-0005-0000-0000-000005330000}"/>
    <cellStyle name="Normal 3 2 2 2 2 2 2 2 2 4" xfId="12878" xr:uid="{00000000-0005-0000-0000-000006330000}"/>
    <cellStyle name="Normal 3 2 2 2 2 2 2 2 3" xfId="12879" xr:uid="{00000000-0005-0000-0000-000007330000}"/>
    <cellStyle name="Normal 3 2 2 2 2 2 2 2 4" xfId="12880" xr:uid="{00000000-0005-0000-0000-000008330000}"/>
    <cellStyle name="Normal 3 2 2 2 2 2 2 2 5" xfId="12881" xr:uid="{00000000-0005-0000-0000-000009330000}"/>
    <cellStyle name="Normal 3 2 2 2 2 2 2 3" xfId="12882" xr:uid="{00000000-0005-0000-0000-00000A330000}"/>
    <cellStyle name="Normal 3 2 2 2 2 2 2 3 2" xfId="12883" xr:uid="{00000000-0005-0000-0000-00000B330000}"/>
    <cellStyle name="Normal 3 2 2 2 2 2 2 3 3" xfId="12884" xr:uid="{00000000-0005-0000-0000-00000C330000}"/>
    <cellStyle name="Normal 3 2 2 2 2 2 2 3 4" xfId="12885" xr:uid="{00000000-0005-0000-0000-00000D330000}"/>
    <cellStyle name="Normal 3 2 2 2 2 2 2 4" xfId="12886" xr:uid="{00000000-0005-0000-0000-00000E330000}"/>
    <cellStyle name="Normal 3 2 2 2 2 2 2 5" xfId="12887" xr:uid="{00000000-0005-0000-0000-00000F330000}"/>
    <cellStyle name="Normal 3 2 2 2 2 2 2 6" xfId="12888" xr:uid="{00000000-0005-0000-0000-000010330000}"/>
    <cellStyle name="Normal 3 2 2 2 2 2 3" xfId="12889" xr:uid="{00000000-0005-0000-0000-000011330000}"/>
    <cellStyle name="Normal 3 2 2 2 2 2 3 2" xfId="12890" xr:uid="{00000000-0005-0000-0000-000012330000}"/>
    <cellStyle name="Normal 3 2 2 2 2 2 3 2 2" xfId="12891" xr:uid="{00000000-0005-0000-0000-000013330000}"/>
    <cellStyle name="Normal 3 2 2 2 2 2 3 2 2 2" xfId="12892" xr:uid="{00000000-0005-0000-0000-000014330000}"/>
    <cellStyle name="Normal 3 2 2 2 2 2 3 2 2 3" xfId="12893" xr:uid="{00000000-0005-0000-0000-000015330000}"/>
    <cellStyle name="Normal 3 2 2 2 2 2 3 2 2 4" xfId="12894" xr:uid="{00000000-0005-0000-0000-000016330000}"/>
    <cellStyle name="Normal 3 2 2 2 2 2 3 2 3" xfId="12895" xr:uid="{00000000-0005-0000-0000-000017330000}"/>
    <cellStyle name="Normal 3 2 2 2 2 2 3 2 4" xfId="12896" xr:uid="{00000000-0005-0000-0000-000018330000}"/>
    <cellStyle name="Normal 3 2 2 2 2 2 3 2 5" xfId="12897" xr:uid="{00000000-0005-0000-0000-000019330000}"/>
    <cellStyle name="Normal 3 2 2 2 2 2 3 3" xfId="12898" xr:uid="{00000000-0005-0000-0000-00001A330000}"/>
    <cellStyle name="Normal 3 2 2 2 2 2 3 3 2" xfId="12899" xr:uid="{00000000-0005-0000-0000-00001B330000}"/>
    <cellStyle name="Normal 3 2 2 2 2 2 3 3 3" xfId="12900" xr:uid="{00000000-0005-0000-0000-00001C330000}"/>
    <cellStyle name="Normal 3 2 2 2 2 2 3 3 4" xfId="12901" xr:uid="{00000000-0005-0000-0000-00001D330000}"/>
    <cellStyle name="Normal 3 2 2 2 2 2 3 4" xfId="12902" xr:uid="{00000000-0005-0000-0000-00001E330000}"/>
    <cellStyle name="Normal 3 2 2 2 2 2 3 5" xfId="12903" xr:uid="{00000000-0005-0000-0000-00001F330000}"/>
    <cellStyle name="Normal 3 2 2 2 2 2 3 6" xfId="12904" xr:uid="{00000000-0005-0000-0000-000020330000}"/>
    <cellStyle name="Normal 3 2 2 2 2 2 4" xfId="12905" xr:uid="{00000000-0005-0000-0000-000021330000}"/>
    <cellStyle name="Normal 3 2 2 2 2 2 4 2" xfId="12906" xr:uid="{00000000-0005-0000-0000-000022330000}"/>
    <cellStyle name="Normal 3 2 2 2 2 2 4 2 2" xfId="12907" xr:uid="{00000000-0005-0000-0000-000023330000}"/>
    <cellStyle name="Normal 3 2 2 2 2 2 4 2 3" xfId="12908" xr:uid="{00000000-0005-0000-0000-000024330000}"/>
    <cellStyle name="Normal 3 2 2 2 2 2 4 2 4" xfId="12909" xr:uid="{00000000-0005-0000-0000-000025330000}"/>
    <cellStyle name="Normal 3 2 2 2 2 2 4 3" xfId="12910" xr:uid="{00000000-0005-0000-0000-000026330000}"/>
    <cellStyle name="Normal 3 2 2 2 2 2 4 4" xfId="12911" xr:uid="{00000000-0005-0000-0000-000027330000}"/>
    <cellStyle name="Normal 3 2 2 2 2 2 4 5" xfId="12912" xr:uid="{00000000-0005-0000-0000-000028330000}"/>
    <cellStyle name="Normal 3 2 2 2 2 2 5" xfId="12913" xr:uid="{00000000-0005-0000-0000-000029330000}"/>
    <cellStyle name="Normal 3 2 2 2 2 2 5 2" xfId="12914" xr:uid="{00000000-0005-0000-0000-00002A330000}"/>
    <cellStyle name="Normal 3 2 2 2 2 2 5 3" xfId="12915" xr:uid="{00000000-0005-0000-0000-00002B330000}"/>
    <cellStyle name="Normal 3 2 2 2 2 2 5 4" xfId="12916" xr:uid="{00000000-0005-0000-0000-00002C330000}"/>
    <cellStyle name="Normal 3 2 2 2 2 2 6" xfId="12917" xr:uid="{00000000-0005-0000-0000-00002D330000}"/>
    <cellStyle name="Normal 3 2 2 2 2 2 7" xfId="12918" xr:uid="{00000000-0005-0000-0000-00002E330000}"/>
    <cellStyle name="Normal 3 2 2 2 2 2 8" xfId="12919" xr:uid="{00000000-0005-0000-0000-00002F330000}"/>
    <cellStyle name="Normal 3 2 2 2 2 3" xfId="12920" xr:uid="{00000000-0005-0000-0000-000030330000}"/>
    <cellStyle name="Normal 3 2 2 2 2 3 2" xfId="12921" xr:uid="{00000000-0005-0000-0000-000031330000}"/>
    <cellStyle name="Normal 3 2 2 2 2 3 2 2" xfId="12922" xr:uid="{00000000-0005-0000-0000-000032330000}"/>
    <cellStyle name="Normal 3 2 2 2 2 3 2 2 2" xfId="12923" xr:uid="{00000000-0005-0000-0000-000033330000}"/>
    <cellStyle name="Normal 3 2 2 2 2 3 2 2 3" xfId="12924" xr:uid="{00000000-0005-0000-0000-000034330000}"/>
    <cellStyle name="Normal 3 2 2 2 2 3 2 2 4" xfId="12925" xr:uid="{00000000-0005-0000-0000-000035330000}"/>
    <cellStyle name="Normal 3 2 2 2 2 3 2 3" xfId="12926" xr:uid="{00000000-0005-0000-0000-000036330000}"/>
    <cellStyle name="Normal 3 2 2 2 2 3 2 4" xfId="12927" xr:uid="{00000000-0005-0000-0000-000037330000}"/>
    <cellStyle name="Normal 3 2 2 2 2 3 2 5" xfId="12928" xr:uid="{00000000-0005-0000-0000-000038330000}"/>
    <cellStyle name="Normal 3 2 2 2 2 3 3" xfId="12929" xr:uid="{00000000-0005-0000-0000-000039330000}"/>
    <cellStyle name="Normal 3 2 2 2 2 3 3 2" xfId="12930" xr:uid="{00000000-0005-0000-0000-00003A330000}"/>
    <cellStyle name="Normal 3 2 2 2 2 3 3 3" xfId="12931" xr:uid="{00000000-0005-0000-0000-00003B330000}"/>
    <cellStyle name="Normal 3 2 2 2 2 3 3 4" xfId="12932" xr:uid="{00000000-0005-0000-0000-00003C330000}"/>
    <cellStyle name="Normal 3 2 2 2 2 3 4" xfId="12933" xr:uid="{00000000-0005-0000-0000-00003D330000}"/>
    <cellStyle name="Normal 3 2 2 2 2 3 5" xfId="12934" xr:uid="{00000000-0005-0000-0000-00003E330000}"/>
    <cellStyle name="Normal 3 2 2 2 2 3 6" xfId="12935" xr:uid="{00000000-0005-0000-0000-00003F330000}"/>
    <cellStyle name="Normal 3 2 2 2 2 4" xfId="12936" xr:uid="{00000000-0005-0000-0000-000040330000}"/>
    <cellStyle name="Normal 3 2 2 2 2 4 2" xfId="12937" xr:uid="{00000000-0005-0000-0000-000041330000}"/>
    <cellStyle name="Normal 3 2 2 2 2 4 2 2" xfId="12938" xr:uid="{00000000-0005-0000-0000-000042330000}"/>
    <cellStyle name="Normal 3 2 2 2 2 4 2 2 2" xfId="12939" xr:uid="{00000000-0005-0000-0000-000043330000}"/>
    <cellStyle name="Normal 3 2 2 2 2 4 2 2 3" xfId="12940" xr:uid="{00000000-0005-0000-0000-000044330000}"/>
    <cellStyle name="Normal 3 2 2 2 2 4 2 2 4" xfId="12941" xr:uid="{00000000-0005-0000-0000-000045330000}"/>
    <cellStyle name="Normal 3 2 2 2 2 4 2 3" xfId="12942" xr:uid="{00000000-0005-0000-0000-000046330000}"/>
    <cellStyle name="Normal 3 2 2 2 2 4 2 4" xfId="12943" xr:uid="{00000000-0005-0000-0000-000047330000}"/>
    <cellStyle name="Normal 3 2 2 2 2 4 2 5" xfId="12944" xr:uid="{00000000-0005-0000-0000-000048330000}"/>
    <cellStyle name="Normal 3 2 2 2 2 4 3" xfId="12945" xr:uid="{00000000-0005-0000-0000-000049330000}"/>
    <cellStyle name="Normal 3 2 2 2 2 4 3 2" xfId="12946" xr:uid="{00000000-0005-0000-0000-00004A330000}"/>
    <cellStyle name="Normal 3 2 2 2 2 4 3 3" xfId="12947" xr:uid="{00000000-0005-0000-0000-00004B330000}"/>
    <cellStyle name="Normal 3 2 2 2 2 4 3 4" xfId="12948" xr:uid="{00000000-0005-0000-0000-00004C330000}"/>
    <cellStyle name="Normal 3 2 2 2 2 4 4" xfId="12949" xr:uid="{00000000-0005-0000-0000-00004D330000}"/>
    <cellStyle name="Normal 3 2 2 2 2 4 5" xfId="12950" xr:uid="{00000000-0005-0000-0000-00004E330000}"/>
    <cellStyle name="Normal 3 2 2 2 2 4 6" xfId="12951" xr:uid="{00000000-0005-0000-0000-00004F330000}"/>
    <cellStyle name="Normal 3 2 2 2 2 5" xfId="12952" xr:uid="{00000000-0005-0000-0000-000050330000}"/>
    <cellStyle name="Normal 3 2 2 2 2 6" xfId="12953" xr:uid="{00000000-0005-0000-0000-000051330000}"/>
    <cellStyle name="Normal 3 2 2 2 2 6 2" xfId="12954" xr:uid="{00000000-0005-0000-0000-000052330000}"/>
    <cellStyle name="Normal 3 2 2 2 2 6 2 2" xfId="12955" xr:uid="{00000000-0005-0000-0000-000053330000}"/>
    <cellStyle name="Normal 3 2 2 2 2 6 2 3" xfId="12956" xr:uid="{00000000-0005-0000-0000-000054330000}"/>
    <cellStyle name="Normal 3 2 2 2 2 6 2 4" xfId="12957" xr:uid="{00000000-0005-0000-0000-000055330000}"/>
    <cellStyle name="Normal 3 2 2 2 2 6 3" xfId="12958" xr:uid="{00000000-0005-0000-0000-000056330000}"/>
    <cellStyle name="Normal 3 2 2 2 2 6 4" xfId="12959" xr:uid="{00000000-0005-0000-0000-000057330000}"/>
    <cellStyle name="Normal 3 2 2 2 2 6 5" xfId="12960" xr:uid="{00000000-0005-0000-0000-000058330000}"/>
    <cellStyle name="Normal 3 2 2 2 2 7" xfId="12961" xr:uid="{00000000-0005-0000-0000-000059330000}"/>
    <cellStyle name="Normal 3 2 2 2 2 7 2" xfId="12962" xr:uid="{00000000-0005-0000-0000-00005A330000}"/>
    <cellStyle name="Normal 3 2 2 2 2 7 3" xfId="12963" xr:uid="{00000000-0005-0000-0000-00005B330000}"/>
    <cellStyle name="Normal 3 2 2 2 2 7 4" xfId="12964" xr:uid="{00000000-0005-0000-0000-00005C330000}"/>
    <cellStyle name="Normal 3 2 2 2 2 8" xfId="12965" xr:uid="{00000000-0005-0000-0000-00005D330000}"/>
    <cellStyle name="Normal 3 2 2 2 2 9" xfId="12966" xr:uid="{00000000-0005-0000-0000-00005E330000}"/>
    <cellStyle name="Normal 3 2 2 2 3" xfId="12967" xr:uid="{00000000-0005-0000-0000-00005F330000}"/>
    <cellStyle name="Normal 3 2 2 2 3 2" xfId="12968" xr:uid="{00000000-0005-0000-0000-000060330000}"/>
    <cellStyle name="Normal 3 2 2 2 3 2 2" xfId="12969" xr:uid="{00000000-0005-0000-0000-000061330000}"/>
    <cellStyle name="Normal 3 2 2 2 3 2 2 2" xfId="12970" xr:uid="{00000000-0005-0000-0000-000062330000}"/>
    <cellStyle name="Normal 3 2 2 2 3 2 2 2 2" xfId="12971" xr:uid="{00000000-0005-0000-0000-000063330000}"/>
    <cellStyle name="Normal 3 2 2 2 3 2 2 2 2 2" xfId="12972" xr:uid="{00000000-0005-0000-0000-000064330000}"/>
    <cellStyle name="Normal 3 2 2 2 3 2 2 2 2 3" xfId="12973" xr:uid="{00000000-0005-0000-0000-000065330000}"/>
    <cellStyle name="Normal 3 2 2 2 3 2 2 2 2 4" xfId="12974" xr:uid="{00000000-0005-0000-0000-000066330000}"/>
    <cellStyle name="Normal 3 2 2 2 3 2 2 2 3" xfId="12975" xr:uid="{00000000-0005-0000-0000-000067330000}"/>
    <cellStyle name="Normal 3 2 2 2 3 2 2 2 4" xfId="12976" xr:uid="{00000000-0005-0000-0000-000068330000}"/>
    <cellStyle name="Normal 3 2 2 2 3 2 2 2 5" xfId="12977" xr:uid="{00000000-0005-0000-0000-000069330000}"/>
    <cellStyle name="Normal 3 2 2 2 3 2 2 3" xfId="12978" xr:uid="{00000000-0005-0000-0000-00006A330000}"/>
    <cellStyle name="Normal 3 2 2 2 3 2 2 3 2" xfId="12979" xr:uid="{00000000-0005-0000-0000-00006B330000}"/>
    <cellStyle name="Normal 3 2 2 2 3 2 2 3 3" xfId="12980" xr:uid="{00000000-0005-0000-0000-00006C330000}"/>
    <cellStyle name="Normal 3 2 2 2 3 2 2 3 4" xfId="12981" xr:uid="{00000000-0005-0000-0000-00006D330000}"/>
    <cellStyle name="Normal 3 2 2 2 3 2 2 4" xfId="12982" xr:uid="{00000000-0005-0000-0000-00006E330000}"/>
    <cellStyle name="Normal 3 2 2 2 3 2 2 5" xfId="12983" xr:uid="{00000000-0005-0000-0000-00006F330000}"/>
    <cellStyle name="Normal 3 2 2 2 3 2 2 6" xfId="12984" xr:uid="{00000000-0005-0000-0000-000070330000}"/>
    <cellStyle name="Normal 3 2 2 2 3 2 3" xfId="12985" xr:uid="{00000000-0005-0000-0000-000071330000}"/>
    <cellStyle name="Normal 3 2 2 2 3 2 3 2" xfId="12986" xr:uid="{00000000-0005-0000-0000-000072330000}"/>
    <cellStyle name="Normal 3 2 2 2 3 2 3 2 2" xfId="12987" xr:uid="{00000000-0005-0000-0000-000073330000}"/>
    <cellStyle name="Normal 3 2 2 2 3 2 3 2 2 2" xfId="12988" xr:uid="{00000000-0005-0000-0000-000074330000}"/>
    <cellStyle name="Normal 3 2 2 2 3 2 3 2 2 3" xfId="12989" xr:uid="{00000000-0005-0000-0000-000075330000}"/>
    <cellStyle name="Normal 3 2 2 2 3 2 3 2 2 4" xfId="12990" xr:uid="{00000000-0005-0000-0000-000076330000}"/>
    <cellStyle name="Normal 3 2 2 2 3 2 3 2 3" xfId="12991" xr:uid="{00000000-0005-0000-0000-000077330000}"/>
    <cellStyle name="Normal 3 2 2 2 3 2 3 2 4" xfId="12992" xr:uid="{00000000-0005-0000-0000-000078330000}"/>
    <cellStyle name="Normal 3 2 2 2 3 2 3 2 5" xfId="12993" xr:uid="{00000000-0005-0000-0000-000079330000}"/>
    <cellStyle name="Normal 3 2 2 2 3 2 3 3" xfId="12994" xr:uid="{00000000-0005-0000-0000-00007A330000}"/>
    <cellStyle name="Normal 3 2 2 2 3 2 3 3 2" xfId="12995" xr:uid="{00000000-0005-0000-0000-00007B330000}"/>
    <cellStyle name="Normal 3 2 2 2 3 2 3 3 3" xfId="12996" xr:uid="{00000000-0005-0000-0000-00007C330000}"/>
    <cellStyle name="Normal 3 2 2 2 3 2 3 3 4" xfId="12997" xr:uid="{00000000-0005-0000-0000-00007D330000}"/>
    <cellStyle name="Normal 3 2 2 2 3 2 3 4" xfId="12998" xr:uid="{00000000-0005-0000-0000-00007E330000}"/>
    <cellStyle name="Normal 3 2 2 2 3 2 3 5" xfId="12999" xr:uid="{00000000-0005-0000-0000-00007F330000}"/>
    <cellStyle name="Normal 3 2 2 2 3 2 3 6" xfId="13000" xr:uid="{00000000-0005-0000-0000-000080330000}"/>
    <cellStyle name="Normal 3 2 2 2 3 2 4" xfId="13001" xr:uid="{00000000-0005-0000-0000-000081330000}"/>
    <cellStyle name="Normal 3 2 2 2 3 2 4 2" xfId="13002" xr:uid="{00000000-0005-0000-0000-000082330000}"/>
    <cellStyle name="Normal 3 2 2 2 3 2 4 2 2" xfId="13003" xr:uid="{00000000-0005-0000-0000-000083330000}"/>
    <cellStyle name="Normal 3 2 2 2 3 2 4 2 3" xfId="13004" xr:uid="{00000000-0005-0000-0000-000084330000}"/>
    <cellStyle name="Normal 3 2 2 2 3 2 4 2 4" xfId="13005" xr:uid="{00000000-0005-0000-0000-000085330000}"/>
    <cellStyle name="Normal 3 2 2 2 3 2 4 3" xfId="13006" xr:uid="{00000000-0005-0000-0000-000086330000}"/>
    <cellStyle name="Normal 3 2 2 2 3 2 4 4" xfId="13007" xr:uid="{00000000-0005-0000-0000-000087330000}"/>
    <cellStyle name="Normal 3 2 2 2 3 2 4 5" xfId="13008" xr:uid="{00000000-0005-0000-0000-000088330000}"/>
    <cellStyle name="Normal 3 2 2 2 3 2 5" xfId="13009" xr:uid="{00000000-0005-0000-0000-000089330000}"/>
    <cellStyle name="Normal 3 2 2 2 3 2 5 2" xfId="13010" xr:uid="{00000000-0005-0000-0000-00008A330000}"/>
    <cellStyle name="Normal 3 2 2 2 3 2 5 3" xfId="13011" xr:uid="{00000000-0005-0000-0000-00008B330000}"/>
    <cellStyle name="Normal 3 2 2 2 3 2 5 4" xfId="13012" xr:uid="{00000000-0005-0000-0000-00008C330000}"/>
    <cellStyle name="Normal 3 2 2 2 3 2 6" xfId="13013" xr:uid="{00000000-0005-0000-0000-00008D330000}"/>
    <cellStyle name="Normal 3 2 2 2 3 2 7" xfId="13014" xr:uid="{00000000-0005-0000-0000-00008E330000}"/>
    <cellStyle name="Normal 3 2 2 2 3 2 8" xfId="13015" xr:uid="{00000000-0005-0000-0000-00008F330000}"/>
    <cellStyle name="Normal 3 2 2 2 3 3" xfId="13016" xr:uid="{00000000-0005-0000-0000-000090330000}"/>
    <cellStyle name="Normal 3 2 2 2 3 3 2" xfId="13017" xr:uid="{00000000-0005-0000-0000-000091330000}"/>
    <cellStyle name="Normal 3 2 2 2 3 3 2 2" xfId="13018" xr:uid="{00000000-0005-0000-0000-000092330000}"/>
    <cellStyle name="Normal 3 2 2 2 3 3 2 2 2" xfId="13019" xr:uid="{00000000-0005-0000-0000-000093330000}"/>
    <cellStyle name="Normal 3 2 2 2 3 3 2 2 3" xfId="13020" xr:uid="{00000000-0005-0000-0000-000094330000}"/>
    <cellStyle name="Normal 3 2 2 2 3 3 2 2 4" xfId="13021" xr:uid="{00000000-0005-0000-0000-000095330000}"/>
    <cellStyle name="Normal 3 2 2 2 3 3 2 3" xfId="13022" xr:uid="{00000000-0005-0000-0000-000096330000}"/>
    <cellStyle name="Normal 3 2 2 2 3 3 2 4" xfId="13023" xr:uid="{00000000-0005-0000-0000-000097330000}"/>
    <cellStyle name="Normal 3 2 2 2 3 3 2 5" xfId="13024" xr:uid="{00000000-0005-0000-0000-000098330000}"/>
    <cellStyle name="Normal 3 2 2 2 3 3 3" xfId="13025" xr:uid="{00000000-0005-0000-0000-000099330000}"/>
    <cellStyle name="Normal 3 2 2 2 3 3 3 2" xfId="13026" xr:uid="{00000000-0005-0000-0000-00009A330000}"/>
    <cellStyle name="Normal 3 2 2 2 3 3 3 3" xfId="13027" xr:uid="{00000000-0005-0000-0000-00009B330000}"/>
    <cellStyle name="Normal 3 2 2 2 3 3 3 4" xfId="13028" xr:uid="{00000000-0005-0000-0000-00009C330000}"/>
    <cellStyle name="Normal 3 2 2 2 3 3 4" xfId="13029" xr:uid="{00000000-0005-0000-0000-00009D330000}"/>
    <cellStyle name="Normal 3 2 2 2 3 3 5" xfId="13030" xr:uid="{00000000-0005-0000-0000-00009E330000}"/>
    <cellStyle name="Normal 3 2 2 2 3 3 6" xfId="13031" xr:uid="{00000000-0005-0000-0000-00009F330000}"/>
    <cellStyle name="Normal 3 2 2 2 3 4" xfId="13032" xr:uid="{00000000-0005-0000-0000-0000A0330000}"/>
    <cellStyle name="Normal 3 2 2 2 3 4 2" xfId="13033" xr:uid="{00000000-0005-0000-0000-0000A1330000}"/>
    <cellStyle name="Normal 3 2 2 2 3 4 2 2" xfId="13034" xr:uid="{00000000-0005-0000-0000-0000A2330000}"/>
    <cellStyle name="Normal 3 2 2 2 3 4 2 2 2" xfId="13035" xr:uid="{00000000-0005-0000-0000-0000A3330000}"/>
    <cellStyle name="Normal 3 2 2 2 3 4 2 2 3" xfId="13036" xr:uid="{00000000-0005-0000-0000-0000A4330000}"/>
    <cellStyle name="Normal 3 2 2 2 3 4 2 2 4" xfId="13037" xr:uid="{00000000-0005-0000-0000-0000A5330000}"/>
    <cellStyle name="Normal 3 2 2 2 3 4 2 3" xfId="13038" xr:uid="{00000000-0005-0000-0000-0000A6330000}"/>
    <cellStyle name="Normal 3 2 2 2 3 4 2 4" xfId="13039" xr:uid="{00000000-0005-0000-0000-0000A7330000}"/>
    <cellStyle name="Normal 3 2 2 2 3 4 2 5" xfId="13040" xr:uid="{00000000-0005-0000-0000-0000A8330000}"/>
    <cellStyle name="Normal 3 2 2 2 3 4 3" xfId="13041" xr:uid="{00000000-0005-0000-0000-0000A9330000}"/>
    <cellStyle name="Normal 3 2 2 2 3 4 3 2" xfId="13042" xr:uid="{00000000-0005-0000-0000-0000AA330000}"/>
    <cellStyle name="Normal 3 2 2 2 3 4 3 3" xfId="13043" xr:uid="{00000000-0005-0000-0000-0000AB330000}"/>
    <cellStyle name="Normal 3 2 2 2 3 4 3 4" xfId="13044" xr:uid="{00000000-0005-0000-0000-0000AC330000}"/>
    <cellStyle name="Normal 3 2 2 2 3 4 4" xfId="13045" xr:uid="{00000000-0005-0000-0000-0000AD330000}"/>
    <cellStyle name="Normal 3 2 2 2 3 4 5" xfId="13046" xr:uid="{00000000-0005-0000-0000-0000AE330000}"/>
    <cellStyle name="Normal 3 2 2 2 3 4 6" xfId="13047" xr:uid="{00000000-0005-0000-0000-0000AF330000}"/>
    <cellStyle name="Normal 3 2 2 2 3 5" xfId="13048" xr:uid="{00000000-0005-0000-0000-0000B0330000}"/>
    <cellStyle name="Normal 3 2 2 2 3 5 2" xfId="13049" xr:uid="{00000000-0005-0000-0000-0000B1330000}"/>
    <cellStyle name="Normal 3 2 2 2 3 5 2 2" xfId="13050" xr:uid="{00000000-0005-0000-0000-0000B2330000}"/>
    <cellStyle name="Normal 3 2 2 2 3 5 2 3" xfId="13051" xr:uid="{00000000-0005-0000-0000-0000B3330000}"/>
    <cellStyle name="Normal 3 2 2 2 3 5 2 4" xfId="13052" xr:uid="{00000000-0005-0000-0000-0000B4330000}"/>
    <cellStyle name="Normal 3 2 2 2 3 5 3" xfId="13053" xr:uid="{00000000-0005-0000-0000-0000B5330000}"/>
    <cellStyle name="Normal 3 2 2 2 3 5 4" xfId="13054" xr:uid="{00000000-0005-0000-0000-0000B6330000}"/>
    <cellStyle name="Normal 3 2 2 2 3 5 5" xfId="13055" xr:uid="{00000000-0005-0000-0000-0000B7330000}"/>
    <cellStyle name="Normal 3 2 2 2 3 6" xfId="13056" xr:uid="{00000000-0005-0000-0000-0000B8330000}"/>
    <cellStyle name="Normal 3 2 2 2 3 6 2" xfId="13057" xr:uid="{00000000-0005-0000-0000-0000B9330000}"/>
    <cellStyle name="Normal 3 2 2 2 3 6 3" xfId="13058" xr:uid="{00000000-0005-0000-0000-0000BA330000}"/>
    <cellStyle name="Normal 3 2 2 2 3 6 4" xfId="13059" xr:uid="{00000000-0005-0000-0000-0000BB330000}"/>
    <cellStyle name="Normal 3 2 2 2 3 7" xfId="13060" xr:uid="{00000000-0005-0000-0000-0000BC330000}"/>
    <cellStyle name="Normal 3 2 2 2 3 8" xfId="13061" xr:uid="{00000000-0005-0000-0000-0000BD330000}"/>
    <cellStyle name="Normal 3 2 2 2 3 9" xfId="13062" xr:uid="{00000000-0005-0000-0000-0000BE330000}"/>
    <cellStyle name="Normal 3 2 2 2 4" xfId="13063" xr:uid="{00000000-0005-0000-0000-0000BF330000}"/>
    <cellStyle name="Normal 3 2 2 2 4 2" xfId="13064" xr:uid="{00000000-0005-0000-0000-0000C0330000}"/>
    <cellStyle name="Normal 3 2 2 2 4 2 2" xfId="13065" xr:uid="{00000000-0005-0000-0000-0000C1330000}"/>
    <cellStyle name="Normal 3 2 2 2 4 2 2 2" xfId="13066" xr:uid="{00000000-0005-0000-0000-0000C2330000}"/>
    <cellStyle name="Normal 3 2 2 2 4 2 2 2 2" xfId="13067" xr:uid="{00000000-0005-0000-0000-0000C3330000}"/>
    <cellStyle name="Normal 3 2 2 2 4 2 2 2 2 2" xfId="13068" xr:uid="{00000000-0005-0000-0000-0000C4330000}"/>
    <cellStyle name="Normal 3 2 2 2 4 2 2 2 2 3" xfId="13069" xr:uid="{00000000-0005-0000-0000-0000C5330000}"/>
    <cellStyle name="Normal 3 2 2 2 4 2 2 2 2 4" xfId="13070" xr:uid="{00000000-0005-0000-0000-0000C6330000}"/>
    <cellStyle name="Normal 3 2 2 2 4 2 2 2 3" xfId="13071" xr:uid="{00000000-0005-0000-0000-0000C7330000}"/>
    <cellStyle name="Normal 3 2 2 2 4 2 2 2 4" xfId="13072" xr:uid="{00000000-0005-0000-0000-0000C8330000}"/>
    <cellStyle name="Normal 3 2 2 2 4 2 2 2 5" xfId="13073" xr:uid="{00000000-0005-0000-0000-0000C9330000}"/>
    <cellStyle name="Normal 3 2 2 2 4 2 2 3" xfId="13074" xr:uid="{00000000-0005-0000-0000-0000CA330000}"/>
    <cellStyle name="Normal 3 2 2 2 4 2 2 3 2" xfId="13075" xr:uid="{00000000-0005-0000-0000-0000CB330000}"/>
    <cellStyle name="Normal 3 2 2 2 4 2 2 3 3" xfId="13076" xr:uid="{00000000-0005-0000-0000-0000CC330000}"/>
    <cellStyle name="Normal 3 2 2 2 4 2 2 3 4" xfId="13077" xr:uid="{00000000-0005-0000-0000-0000CD330000}"/>
    <cellStyle name="Normal 3 2 2 2 4 2 2 4" xfId="13078" xr:uid="{00000000-0005-0000-0000-0000CE330000}"/>
    <cellStyle name="Normal 3 2 2 2 4 2 2 5" xfId="13079" xr:uid="{00000000-0005-0000-0000-0000CF330000}"/>
    <cellStyle name="Normal 3 2 2 2 4 2 2 6" xfId="13080" xr:uid="{00000000-0005-0000-0000-0000D0330000}"/>
    <cellStyle name="Normal 3 2 2 2 4 2 3" xfId="13081" xr:uid="{00000000-0005-0000-0000-0000D1330000}"/>
    <cellStyle name="Normal 3 2 2 2 4 2 3 2" xfId="13082" xr:uid="{00000000-0005-0000-0000-0000D2330000}"/>
    <cellStyle name="Normal 3 2 2 2 4 2 3 2 2" xfId="13083" xr:uid="{00000000-0005-0000-0000-0000D3330000}"/>
    <cellStyle name="Normal 3 2 2 2 4 2 3 2 2 2" xfId="13084" xr:uid="{00000000-0005-0000-0000-0000D4330000}"/>
    <cellStyle name="Normal 3 2 2 2 4 2 3 2 2 3" xfId="13085" xr:uid="{00000000-0005-0000-0000-0000D5330000}"/>
    <cellStyle name="Normal 3 2 2 2 4 2 3 2 2 4" xfId="13086" xr:uid="{00000000-0005-0000-0000-0000D6330000}"/>
    <cellStyle name="Normal 3 2 2 2 4 2 3 2 3" xfId="13087" xr:uid="{00000000-0005-0000-0000-0000D7330000}"/>
    <cellStyle name="Normal 3 2 2 2 4 2 3 2 4" xfId="13088" xr:uid="{00000000-0005-0000-0000-0000D8330000}"/>
    <cellStyle name="Normal 3 2 2 2 4 2 3 2 5" xfId="13089" xr:uid="{00000000-0005-0000-0000-0000D9330000}"/>
    <cellStyle name="Normal 3 2 2 2 4 2 3 3" xfId="13090" xr:uid="{00000000-0005-0000-0000-0000DA330000}"/>
    <cellStyle name="Normal 3 2 2 2 4 2 3 3 2" xfId="13091" xr:uid="{00000000-0005-0000-0000-0000DB330000}"/>
    <cellStyle name="Normal 3 2 2 2 4 2 3 3 3" xfId="13092" xr:uid="{00000000-0005-0000-0000-0000DC330000}"/>
    <cellStyle name="Normal 3 2 2 2 4 2 3 3 4" xfId="13093" xr:uid="{00000000-0005-0000-0000-0000DD330000}"/>
    <cellStyle name="Normal 3 2 2 2 4 2 3 4" xfId="13094" xr:uid="{00000000-0005-0000-0000-0000DE330000}"/>
    <cellStyle name="Normal 3 2 2 2 4 2 3 5" xfId="13095" xr:uid="{00000000-0005-0000-0000-0000DF330000}"/>
    <cellStyle name="Normal 3 2 2 2 4 2 3 6" xfId="13096" xr:uid="{00000000-0005-0000-0000-0000E0330000}"/>
    <cellStyle name="Normal 3 2 2 2 4 2 4" xfId="13097" xr:uid="{00000000-0005-0000-0000-0000E1330000}"/>
    <cellStyle name="Normal 3 2 2 2 4 2 4 2" xfId="13098" xr:uid="{00000000-0005-0000-0000-0000E2330000}"/>
    <cellStyle name="Normal 3 2 2 2 4 2 4 2 2" xfId="13099" xr:uid="{00000000-0005-0000-0000-0000E3330000}"/>
    <cellStyle name="Normal 3 2 2 2 4 2 4 2 3" xfId="13100" xr:uid="{00000000-0005-0000-0000-0000E4330000}"/>
    <cellStyle name="Normal 3 2 2 2 4 2 4 2 4" xfId="13101" xr:uid="{00000000-0005-0000-0000-0000E5330000}"/>
    <cellStyle name="Normal 3 2 2 2 4 2 4 3" xfId="13102" xr:uid="{00000000-0005-0000-0000-0000E6330000}"/>
    <cellStyle name="Normal 3 2 2 2 4 2 4 4" xfId="13103" xr:uid="{00000000-0005-0000-0000-0000E7330000}"/>
    <cellStyle name="Normal 3 2 2 2 4 2 4 5" xfId="13104" xr:uid="{00000000-0005-0000-0000-0000E8330000}"/>
    <cellStyle name="Normal 3 2 2 2 4 2 5" xfId="13105" xr:uid="{00000000-0005-0000-0000-0000E9330000}"/>
    <cellStyle name="Normal 3 2 2 2 4 2 5 2" xfId="13106" xr:uid="{00000000-0005-0000-0000-0000EA330000}"/>
    <cellStyle name="Normal 3 2 2 2 4 2 5 3" xfId="13107" xr:uid="{00000000-0005-0000-0000-0000EB330000}"/>
    <cellStyle name="Normal 3 2 2 2 4 2 5 4" xfId="13108" xr:uid="{00000000-0005-0000-0000-0000EC330000}"/>
    <cellStyle name="Normal 3 2 2 2 4 2 6" xfId="13109" xr:uid="{00000000-0005-0000-0000-0000ED330000}"/>
    <cellStyle name="Normal 3 2 2 2 4 2 7" xfId="13110" xr:uid="{00000000-0005-0000-0000-0000EE330000}"/>
    <cellStyle name="Normal 3 2 2 2 4 2 8" xfId="13111" xr:uid="{00000000-0005-0000-0000-0000EF330000}"/>
    <cellStyle name="Normal 3 2 2 2 4 3" xfId="13112" xr:uid="{00000000-0005-0000-0000-0000F0330000}"/>
    <cellStyle name="Normal 3 2 2 2 4 3 2" xfId="13113" xr:uid="{00000000-0005-0000-0000-0000F1330000}"/>
    <cellStyle name="Normal 3 2 2 2 4 3 2 2" xfId="13114" xr:uid="{00000000-0005-0000-0000-0000F2330000}"/>
    <cellStyle name="Normal 3 2 2 2 4 3 2 2 2" xfId="13115" xr:uid="{00000000-0005-0000-0000-0000F3330000}"/>
    <cellStyle name="Normal 3 2 2 2 4 3 2 2 3" xfId="13116" xr:uid="{00000000-0005-0000-0000-0000F4330000}"/>
    <cellStyle name="Normal 3 2 2 2 4 3 2 2 4" xfId="13117" xr:uid="{00000000-0005-0000-0000-0000F5330000}"/>
    <cellStyle name="Normal 3 2 2 2 4 3 2 3" xfId="13118" xr:uid="{00000000-0005-0000-0000-0000F6330000}"/>
    <cellStyle name="Normal 3 2 2 2 4 3 2 4" xfId="13119" xr:uid="{00000000-0005-0000-0000-0000F7330000}"/>
    <cellStyle name="Normal 3 2 2 2 4 3 2 5" xfId="13120" xr:uid="{00000000-0005-0000-0000-0000F8330000}"/>
    <cellStyle name="Normal 3 2 2 2 4 3 3" xfId="13121" xr:uid="{00000000-0005-0000-0000-0000F9330000}"/>
    <cellStyle name="Normal 3 2 2 2 4 3 3 2" xfId="13122" xr:uid="{00000000-0005-0000-0000-0000FA330000}"/>
    <cellStyle name="Normal 3 2 2 2 4 3 3 3" xfId="13123" xr:uid="{00000000-0005-0000-0000-0000FB330000}"/>
    <cellStyle name="Normal 3 2 2 2 4 3 3 4" xfId="13124" xr:uid="{00000000-0005-0000-0000-0000FC330000}"/>
    <cellStyle name="Normal 3 2 2 2 4 3 4" xfId="13125" xr:uid="{00000000-0005-0000-0000-0000FD330000}"/>
    <cellStyle name="Normal 3 2 2 2 4 3 5" xfId="13126" xr:uid="{00000000-0005-0000-0000-0000FE330000}"/>
    <cellStyle name="Normal 3 2 2 2 4 3 6" xfId="13127" xr:uid="{00000000-0005-0000-0000-0000FF330000}"/>
    <cellStyle name="Normal 3 2 2 2 4 4" xfId="13128" xr:uid="{00000000-0005-0000-0000-000000340000}"/>
    <cellStyle name="Normal 3 2 2 2 4 4 2" xfId="13129" xr:uid="{00000000-0005-0000-0000-000001340000}"/>
    <cellStyle name="Normal 3 2 2 2 4 4 2 2" xfId="13130" xr:uid="{00000000-0005-0000-0000-000002340000}"/>
    <cellStyle name="Normal 3 2 2 2 4 4 2 2 2" xfId="13131" xr:uid="{00000000-0005-0000-0000-000003340000}"/>
    <cellStyle name="Normal 3 2 2 2 4 4 2 2 3" xfId="13132" xr:uid="{00000000-0005-0000-0000-000004340000}"/>
    <cellStyle name="Normal 3 2 2 2 4 4 2 2 4" xfId="13133" xr:uid="{00000000-0005-0000-0000-000005340000}"/>
    <cellStyle name="Normal 3 2 2 2 4 4 2 3" xfId="13134" xr:uid="{00000000-0005-0000-0000-000006340000}"/>
    <cellStyle name="Normal 3 2 2 2 4 4 2 4" xfId="13135" xr:uid="{00000000-0005-0000-0000-000007340000}"/>
    <cellStyle name="Normal 3 2 2 2 4 4 2 5" xfId="13136" xr:uid="{00000000-0005-0000-0000-000008340000}"/>
    <cellStyle name="Normal 3 2 2 2 4 4 3" xfId="13137" xr:uid="{00000000-0005-0000-0000-000009340000}"/>
    <cellStyle name="Normal 3 2 2 2 4 4 3 2" xfId="13138" xr:uid="{00000000-0005-0000-0000-00000A340000}"/>
    <cellStyle name="Normal 3 2 2 2 4 4 3 3" xfId="13139" xr:uid="{00000000-0005-0000-0000-00000B340000}"/>
    <cellStyle name="Normal 3 2 2 2 4 4 3 4" xfId="13140" xr:uid="{00000000-0005-0000-0000-00000C340000}"/>
    <cellStyle name="Normal 3 2 2 2 4 4 4" xfId="13141" xr:uid="{00000000-0005-0000-0000-00000D340000}"/>
    <cellStyle name="Normal 3 2 2 2 4 4 5" xfId="13142" xr:uid="{00000000-0005-0000-0000-00000E340000}"/>
    <cellStyle name="Normal 3 2 2 2 4 4 6" xfId="13143" xr:uid="{00000000-0005-0000-0000-00000F340000}"/>
    <cellStyle name="Normal 3 2 2 2 4 5" xfId="13144" xr:uid="{00000000-0005-0000-0000-000010340000}"/>
    <cellStyle name="Normal 3 2 2 2 4 5 2" xfId="13145" xr:uid="{00000000-0005-0000-0000-000011340000}"/>
    <cellStyle name="Normal 3 2 2 2 4 5 2 2" xfId="13146" xr:uid="{00000000-0005-0000-0000-000012340000}"/>
    <cellStyle name="Normal 3 2 2 2 4 5 2 3" xfId="13147" xr:uid="{00000000-0005-0000-0000-000013340000}"/>
    <cellStyle name="Normal 3 2 2 2 4 5 2 4" xfId="13148" xr:uid="{00000000-0005-0000-0000-000014340000}"/>
    <cellStyle name="Normal 3 2 2 2 4 5 3" xfId="13149" xr:uid="{00000000-0005-0000-0000-000015340000}"/>
    <cellStyle name="Normal 3 2 2 2 4 5 4" xfId="13150" xr:uid="{00000000-0005-0000-0000-000016340000}"/>
    <cellStyle name="Normal 3 2 2 2 4 5 5" xfId="13151" xr:uid="{00000000-0005-0000-0000-000017340000}"/>
    <cellStyle name="Normal 3 2 2 2 4 6" xfId="13152" xr:uid="{00000000-0005-0000-0000-000018340000}"/>
    <cellStyle name="Normal 3 2 2 2 4 6 2" xfId="13153" xr:uid="{00000000-0005-0000-0000-000019340000}"/>
    <cellStyle name="Normal 3 2 2 2 4 6 3" xfId="13154" xr:uid="{00000000-0005-0000-0000-00001A340000}"/>
    <cellStyle name="Normal 3 2 2 2 4 6 4" xfId="13155" xr:uid="{00000000-0005-0000-0000-00001B340000}"/>
    <cellStyle name="Normal 3 2 2 2 4 7" xfId="13156" xr:uid="{00000000-0005-0000-0000-00001C340000}"/>
    <cellStyle name="Normal 3 2 2 2 4 8" xfId="13157" xr:uid="{00000000-0005-0000-0000-00001D340000}"/>
    <cellStyle name="Normal 3 2 2 2 4 9" xfId="13158" xr:uid="{00000000-0005-0000-0000-00001E340000}"/>
    <cellStyle name="Normal 3 2 2 2 5" xfId="13159" xr:uid="{00000000-0005-0000-0000-00001F340000}"/>
    <cellStyle name="Normal 3 2 2 2 5 2" xfId="13160" xr:uid="{00000000-0005-0000-0000-000020340000}"/>
    <cellStyle name="Normal 3 2 2 2 5 2 2" xfId="13161" xr:uid="{00000000-0005-0000-0000-000021340000}"/>
    <cellStyle name="Normal 3 2 2 2 5 2 2 2" xfId="13162" xr:uid="{00000000-0005-0000-0000-000022340000}"/>
    <cellStyle name="Normal 3 2 2 2 5 2 2 2 2" xfId="13163" xr:uid="{00000000-0005-0000-0000-000023340000}"/>
    <cellStyle name="Normal 3 2 2 2 5 2 2 2 3" xfId="13164" xr:uid="{00000000-0005-0000-0000-000024340000}"/>
    <cellStyle name="Normal 3 2 2 2 5 2 2 2 4" xfId="13165" xr:uid="{00000000-0005-0000-0000-000025340000}"/>
    <cellStyle name="Normal 3 2 2 2 5 2 2 3" xfId="13166" xr:uid="{00000000-0005-0000-0000-000026340000}"/>
    <cellStyle name="Normal 3 2 2 2 5 2 2 4" xfId="13167" xr:uid="{00000000-0005-0000-0000-000027340000}"/>
    <cellStyle name="Normal 3 2 2 2 5 2 2 5" xfId="13168" xr:uid="{00000000-0005-0000-0000-000028340000}"/>
    <cellStyle name="Normal 3 2 2 2 5 2 3" xfId="13169" xr:uid="{00000000-0005-0000-0000-000029340000}"/>
    <cellStyle name="Normal 3 2 2 2 5 2 3 2" xfId="13170" xr:uid="{00000000-0005-0000-0000-00002A340000}"/>
    <cellStyle name="Normal 3 2 2 2 5 2 3 3" xfId="13171" xr:uid="{00000000-0005-0000-0000-00002B340000}"/>
    <cellStyle name="Normal 3 2 2 2 5 2 3 4" xfId="13172" xr:uid="{00000000-0005-0000-0000-00002C340000}"/>
    <cellStyle name="Normal 3 2 2 2 5 2 4" xfId="13173" xr:uid="{00000000-0005-0000-0000-00002D340000}"/>
    <cellStyle name="Normal 3 2 2 2 5 2 5" xfId="13174" xr:uid="{00000000-0005-0000-0000-00002E340000}"/>
    <cellStyle name="Normal 3 2 2 2 5 2 6" xfId="13175" xr:uid="{00000000-0005-0000-0000-00002F340000}"/>
    <cellStyle name="Normal 3 2 2 2 5 3" xfId="13176" xr:uid="{00000000-0005-0000-0000-000030340000}"/>
    <cellStyle name="Normal 3 2 2 2 5 3 2" xfId="13177" xr:uid="{00000000-0005-0000-0000-000031340000}"/>
    <cellStyle name="Normal 3 2 2 2 5 3 2 2" xfId="13178" xr:uid="{00000000-0005-0000-0000-000032340000}"/>
    <cellStyle name="Normal 3 2 2 2 5 3 2 2 2" xfId="13179" xr:uid="{00000000-0005-0000-0000-000033340000}"/>
    <cellStyle name="Normal 3 2 2 2 5 3 2 2 3" xfId="13180" xr:uid="{00000000-0005-0000-0000-000034340000}"/>
    <cellStyle name="Normal 3 2 2 2 5 3 2 2 4" xfId="13181" xr:uid="{00000000-0005-0000-0000-000035340000}"/>
    <cellStyle name="Normal 3 2 2 2 5 3 2 3" xfId="13182" xr:uid="{00000000-0005-0000-0000-000036340000}"/>
    <cellStyle name="Normal 3 2 2 2 5 3 2 4" xfId="13183" xr:uid="{00000000-0005-0000-0000-000037340000}"/>
    <cellStyle name="Normal 3 2 2 2 5 3 2 5" xfId="13184" xr:uid="{00000000-0005-0000-0000-000038340000}"/>
    <cellStyle name="Normal 3 2 2 2 5 3 3" xfId="13185" xr:uid="{00000000-0005-0000-0000-000039340000}"/>
    <cellStyle name="Normal 3 2 2 2 5 3 3 2" xfId="13186" xr:uid="{00000000-0005-0000-0000-00003A340000}"/>
    <cellStyle name="Normal 3 2 2 2 5 3 3 3" xfId="13187" xr:uid="{00000000-0005-0000-0000-00003B340000}"/>
    <cellStyle name="Normal 3 2 2 2 5 3 3 4" xfId="13188" xr:uid="{00000000-0005-0000-0000-00003C340000}"/>
    <cellStyle name="Normal 3 2 2 2 5 3 4" xfId="13189" xr:uid="{00000000-0005-0000-0000-00003D340000}"/>
    <cellStyle name="Normal 3 2 2 2 5 3 5" xfId="13190" xr:uid="{00000000-0005-0000-0000-00003E340000}"/>
    <cellStyle name="Normal 3 2 2 2 5 3 6" xfId="13191" xr:uid="{00000000-0005-0000-0000-00003F340000}"/>
    <cellStyle name="Normal 3 2 2 2 5 4" xfId="13192" xr:uid="{00000000-0005-0000-0000-000040340000}"/>
    <cellStyle name="Normal 3 2 2 2 5 4 2" xfId="13193" xr:uid="{00000000-0005-0000-0000-000041340000}"/>
    <cellStyle name="Normal 3 2 2 2 5 4 2 2" xfId="13194" xr:uid="{00000000-0005-0000-0000-000042340000}"/>
    <cellStyle name="Normal 3 2 2 2 5 4 2 3" xfId="13195" xr:uid="{00000000-0005-0000-0000-000043340000}"/>
    <cellStyle name="Normal 3 2 2 2 5 4 2 4" xfId="13196" xr:uid="{00000000-0005-0000-0000-000044340000}"/>
    <cellStyle name="Normal 3 2 2 2 5 4 3" xfId="13197" xr:uid="{00000000-0005-0000-0000-000045340000}"/>
    <cellStyle name="Normal 3 2 2 2 5 4 4" xfId="13198" xr:uid="{00000000-0005-0000-0000-000046340000}"/>
    <cellStyle name="Normal 3 2 2 2 5 4 5" xfId="13199" xr:uid="{00000000-0005-0000-0000-000047340000}"/>
    <cellStyle name="Normal 3 2 2 2 5 5" xfId="13200" xr:uid="{00000000-0005-0000-0000-000048340000}"/>
    <cellStyle name="Normal 3 2 2 2 5 5 2" xfId="13201" xr:uid="{00000000-0005-0000-0000-000049340000}"/>
    <cellStyle name="Normal 3 2 2 2 5 5 3" xfId="13202" xr:uid="{00000000-0005-0000-0000-00004A340000}"/>
    <cellStyle name="Normal 3 2 2 2 5 5 4" xfId="13203" xr:uid="{00000000-0005-0000-0000-00004B340000}"/>
    <cellStyle name="Normal 3 2 2 2 5 6" xfId="13204" xr:uid="{00000000-0005-0000-0000-00004C340000}"/>
    <cellStyle name="Normal 3 2 2 2 5 7" xfId="13205" xr:uid="{00000000-0005-0000-0000-00004D340000}"/>
    <cellStyle name="Normal 3 2 2 2 5 8" xfId="13206" xr:uid="{00000000-0005-0000-0000-00004E340000}"/>
    <cellStyle name="Normal 3 2 2 2 6" xfId="13207" xr:uid="{00000000-0005-0000-0000-00004F340000}"/>
    <cellStyle name="Normal 3 2 2 2 6 2" xfId="13208" xr:uid="{00000000-0005-0000-0000-000050340000}"/>
    <cellStyle name="Normal 3 2 2 2 6 2 2" xfId="13209" xr:uid="{00000000-0005-0000-0000-000051340000}"/>
    <cellStyle name="Normal 3 2 2 2 6 2 2 2" xfId="13210" xr:uid="{00000000-0005-0000-0000-000052340000}"/>
    <cellStyle name="Normal 3 2 2 2 6 2 2 2 2" xfId="13211" xr:uid="{00000000-0005-0000-0000-000053340000}"/>
    <cellStyle name="Normal 3 2 2 2 6 2 2 2 3" xfId="13212" xr:uid="{00000000-0005-0000-0000-000054340000}"/>
    <cellStyle name="Normal 3 2 2 2 6 2 2 2 4" xfId="13213" xr:uid="{00000000-0005-0000-0000-000055340000}"/>
    <cellStyle name="Normal 3 2 2 2 6 2 2 3" xfId="13214" xr:uid="{00000000-0005-0000-0000-000056340000}"/>
    <cellStyle name="Normal 3 2 2 2 6 2 2 4" xfId="13215" xr:uid="{00000000-0005-0000-0000-000057340000}"/>
    <cellStyle name="Normal 3 2 2 2 6 2 2 5" xfId="13216" xr:uid="{00000000-0005-0000-0000-000058340000}"/>
    <cellStyle name="Normal 3 2 2 2 6 2 3" xfId="13217" xr:uid="{00000000-0005-0000-0000-000059340000}"/>
    <cellStyle name="Normal 3 2 2 2 6 2 3 2" xfId="13218" xr:uid="{00000000-0005-0000-0000-00005A340000}"/>
    <cellStyle name="Normal 3 2 2 2 6 2 3 3" xfId="13219" xr:uid="{00000000-0005-0000-0000-00005B340000}"/>
    <cellStyle name="Normal 3 2 2 2 6 2 3 4" xfId="13220" xr:uid="{00000000-0005-0000-0000-00005C340000}"/>
    <cellStyle name="Normal 3 2 2 2 6 2 4" xfId="13221" xr:uid="{00000000-0005-0000-0000-00005D340000}"/>
    <cellStyle name="Normal 3 2 2 2 6 2 5" xfId="13222" xr:uid="{00000000-0005-0000-0000-00005E340000}"/>
    <cellStyle name="Normal 3 2 2 2 6 2 6" xfId="13223" xr:uid="{00000000-0005-0000-0000-00005F340000}"/>
    <cellStyle name="Normal 3 2 2 2 6 3" xfId="13224" xr:uid="{00000000-0005-0000-0000-000060340000}"/>
    <cellStyle name="Normal 3 2 2 2 6 3 2" xfId="13225" xr:uid="{00000000-0005-0000-0000-000061340000}"/>
    <cellStyle name="Normal 3 2 2 2 6 3 2 2" xfId="13226" xr:uid="{00000000-0005-0000-0000-000062340000}"/>
    <cellStyle name="Normal 3 2 2 2 6 3 2 2 2" xfId="13227" xr:uid="{00000000-0005-0000-0000-000063340000}"/>
    <cellStyle name="Normal 3 2 2 2 6 3 2 2 3" xfId="13228" xr:uid="{00000000-0005-0000-0000-000064340000}"/>
    <cellStyle name="Normal 3 2 2 2 6 3 2 2 4" xfId="13229" xr:uid="{00000000-0005-0000-0000-000065340000}"/>
    <cellStyle name="Normal 3 2 2 2 6 3 2 3" xfId="13230" xr:uid="{00000000-0005-0000-0000-000066340000}"/>
    <cellStyle name="Normal 3 2 2 2 6 3 2 4" xfId="13231" xr:uid="{00000000-0005-0000-0000-000067340000}"/>
    <cellStyle name="Normal 3 2 2 2 6 3 2 5" xfId="13232" xr:uid="{00000000-0005-0000-0000-000068340000}"/>
    <cellStyle name="Normal 3 2 2 2 6 3 3" xfId="13233" xr:uid="{00000000-0005-0000-0000-000069340000}"/>
    <cellStyle name="Normal 3 2 2 2 6 3 3 2" xfId="13234" xr:uid="{00000000-0005-0000-0000-00006A340000}"/>
    <cellStyle name="Normal 3 2 2 2 6 3 3 3" xfId="13235" xr:uid="{00000000-0005-0000-0000-00006B340000}"/>
    <cellStyle name="Normal 3 2 2 2 6 3 3 4" xfId="13236" xr:uid="{00000000-0005-0000-0000-00006C340000}"/>
    <cellStyle name="Normal 3 2 2 2 6 3 4" xfId="13237" xr:uid="{00000000-0005-0000-0000-00006D340000}"/>
    <cellStyle name="Normal 3 2 2 2 6 3 5" xfId="13238" xr:uid="{00000000-0005-0000-0000-00006E340000}"/>
    <cellStyle name="Normal 3 2 2 2 6 3 6" xfId="13239" xr:uid="{00000000-0005-0000-0000-00006F340000}"/>
    <cellStyle name="Normal 3 2 2 2 6 4" xfId="13240" xr:uid="{00000000-0005-0000-0000-000070340000}"/>
    <cellStyle name="Normal 3 2 2 2 6 4 2" xfId="13241" xr:uid="{00000000-0005-0000-0000-000071340000}"/>
    <cellStyle name="Normal 3 2 2 2 6 4 2 2" xfId="13242" xr:uid="{00000000-0005-0000-0000-000072340000}"/>
    <cellStyle name="Normal 3 2 2 2 6 4 2 3" xfId="13243" xr:uid="{00000000-0005-0000-0000-000073340000}"/>
    <cellStyle name="Normal 3 2 2 2 6 4 2 4" xfId="13244" xr:uid="{00000000-0005-0000-0000-000074340000}"/>
    <cellStyle name="Normal 3 2 2 2 6 4 3" xfId="13245" xr:uid="{00000000-0005-0000-0000-000075340000}"/>
    <cellStyle name="Normal 3 2 2 2 6 4 4" xfId="13246" xr:uid="{00000000-0005-0000-0000-000076340000}"/>
    <cellStyle name="Normal 3 2 2 2 6 4 5" xfId="13247" xr:uid="{00000000-0005-0000-0000-000077340000}"/>
    <cellStyle name="Normal 3 2 2 2 6 5" xfId="13248" xr:uid="{00000000-0005-0000-0000-000078340000}"/>
    <cellStyle name="Normal 3 2 2 2 6 5 2" xfId="13249" xr:uid="{00000000-0005-0000-0000-000079340000}"/>
    <cellStyle name="Normal 3 2 2 2 6 5 3" xfId="13250" xr:uid="{00000000-0005-0000-0000-00007A340000}"/>
    <cellStyle name="Normal 3 2 2 2 6 5 4" xfId="13251" xr:uid="{00000000-0005-0000-0000-00007B340000}"/>
    <cellStyle name="Normal 3 2 2 2 6 6" xfId="13252" xr:uid="{00000000-0005-0000-0000-00007C340000}"/>
    <cellStyle name="Normal 3 2 2 2 6 7" xfId="13253" xr:uid="{00000000-0005-0000-0000-00007D340000}"/>
    <cellStyle name="Normal 3 2 2 2 6 8" xfId="13254" xr:uid="{00000000-0005-0000-0000-00007E340000}"/>
    <cellStyle name="Normal 3 2 2 2 7" xfId="13255" xr:uid="{00000000-0005-0000-0000-00007F340000}"/>
    <cellStyle name="Normal 3 2 2 2 7 2" xfId="13256" xr:uid="{00000000-0005-0000-0000-000080340000}"/>
    <cellStyle name="Normal 3 2 2 2 7 2 2" xfId="13257" xr:uid="{00000000-0005-0000-0000-000081340000}"/>
    <cellStyle name="Normal 3 2 2 2 7 2 2 2" xfId="13258" xr:uid="{00000000-0005-0000-0000-000082340000}"/>
    <cellStyle name="Normal 3 2 2 2 7 2 2 3" xfId="13259" xr:uid="{00000000-0005-0000-0000-000083340000}"/>
    <cellStyle name="Normal 3 2 2 2 7 2 2 4" xfId="13260" xr:uid="{00000000-0005-0000-0000-000084340000}"/>
    <cellStyle name="Normal 3 2 2 2 7 2 3" xfId="13261" xr:uid="{00000000-0005-0000-0000-000085340000}"/>
    <cellStyle name="Normal 3 2 2 2 7 2 4" xfId="13262" xr:uid="{00000000-0005-0000-0000-000086340000}"/>
    <cellStyle name="Normal 3 2 2 2 7 2 5" xfId="13263" xr:uid="{00000000-0005-0000-0000-000087340000}"/>
    <cellStyle name="Normal 3 2 2 2 7 3" xfId="13264" xr:uid="{00000000-0005-0000-0000-000088340000}"/>
    <cellStyle name="Normal 3 2 2 2 7 3 2" xfId="13265" xr:uid="{00000000-0005-0000-0000-000089340000}"/>
    <cellStyle name="Normal 3 2 2 2 7 3 3" xfId="13266" xr:uid="{00000000-0005-0000-0000-00008A340000}"/>
    <cellStyle name="Normal 3 2 2 2 7 3 4" xfId="13267" xr:uid="{00000000-0005-0000-0000-00008B340000}"/>
    <cellStyle name="Normal 3 2 2 2 7 4" xfId="13268" xr:uid="{00000000-0005-0000-0000-00008C340000}"/>
    <cellStyle name="Normal 3 2 2 2 7 5" xfId="13269" xr:uid="{00000000-0005-0000-0000-00008D340000}"/>
    <cellStyle name="Normal 3 2 2 2 7 6" xfId="13270" xr:uid="{00000000-0005-0000-0000-00008E340000}"/>
    <cellStyle name="Normal 3 2 2 2 8" xfId="13271" xr:uid="{00000000-0005-0000-0000-00008F340000}"/>
    <cellStyle name="Normal 3 2 2 2 8 2" xfId="13272" xr:uid="{00000000-0005-0000-0000-000090340000}"/>
    <cellStyle name="Normal 3 2 2 2 8 2 2" xfId="13273" xr:uid="{00000000-0005-0000-0000-000091340000}"/>
    <cellStyle name="Normal 3 2 2 2 8 2 2 2" xfId="13274" xr:uid="{00000000-0005-0000-0000-000092340000}"/>
    <cellStyle name="Normal 3 2 2 2 8 2 2 3" xfId="13275" xr:uid="{00000000-0005-0000-0000-000093340000}"/>
    <cellStyle name="Normal 3 2 2 2 8 2 2 4" xfId="13276" xr:uid="{00000000-0005-0000-0000-000094340000}"/>
    <cellStyle name="Normal 3 2 2 2 8 2 3" xfId="13277" xr:uid="{00000000-0005-0000-0000-000095340000}"/>
    <cellStyle name="Normal 3 2 2 2 8 2 4" xfId="13278" xr:uid="{00000000-0005-0000-0000-000096340000}"/>
    <cellStyle name="Normal 3 2 2 2 8 2 5" xfId="13279" xr:uid="{00000000-0005-0000-0000-000097340000}"/>
    <cellStyle name="Normal 3 2 2 2 8 3" xfId="13280" xr:uid="{00000000-0005-0000-0000-000098340000}"/>
    <cellStyle name="Normal 3 2 2 2 8 3 2" xfId="13281" xr:uid="{00000000-0005-0000-0000-000099340000}"/>
    <cellStyle name="Normal 3 2 2 2 8 3 3" xfId="13282" xr:uid="{00000000-0005-0000-0000-00009A340000}"/>
    <cellStyle name="Normal 3 2 2 2 8 3 4" xfId="13283" xr:uid="{00000000-0005-0000-0000-00009B340000}"/>
    <cellStyle name="Normal 3 2 2 2 8 4" xfId="13284" xr:uid="{00000000-0005-0000-0000-00009C340000}"/>
    <cellStyle name="Normal 3 2 2 2 8 5" xfId="13285" xr:uid="{00000000-0005-0000-0000-00009D340000}"/>
    <cellStyle name="Normal 3 2 2 2 8 6" xfId="13286" xr:uid="{00000000-0005-0000-0000-00009E340000}"/>
    <cellStyle name="Normal 3 2 2 2 9" xfId="13287" xr:uid="{00000000-0005-0000-0000-00009F340000}"/>
    <cellStyle name="Normal 3 2 2 3" xfId="13288" xr:uid="{00000000-0005-0000-0000-0000A0340000}"/>
    <cellStyle name="Normal 3 2 2 3 10" xfId="13289" xr:uid="{00000000-0005-0000-0000-0000A1340000}"/>
    <cellStyle name="Normal 3 2 2 3 11" xfId="13290" xr:uid="{00000000-0005-0000-0000-0000A2340000}"/>
    <cellStyle name="Normal 3 2 2 3 2" xfId="13291" xr:uid="{00000000-0005-0000-0000-0000A3340000}"/>
    <cellStyle name="Normal 3 2 2 3 2 2" xfId="13292" xr:uid="{00000000-0005-0000-0000-0000A4340000}"/>
    <cellStyle name="Normal 3 2 2 3 2 2 2" xfId="13293" xr:uid="{00000000-0005-0000-0000-0000A5340000}"/>
    <cellStyle name="Normal 3 2 2 3 2 2 2 2" xfId="13294" xr:uid="{00000000-0005-0000-0000-0000A6340000}"/>
    <cellStyle name="Normal 3 2 2 3 2 2 2 2 2" xfId="13295" xr:uid="{00000000-0005-0000-0000-0000A7340000}"/>
    <cellStyle name="Normal 3 2 2 3 2 2 2 2 3" xfId="13296" xr:uid="{00000000-0005-0000-0000-0000A8340000}"/>
    <cellStyle name="Normal 3 2 2 3 2 2 2 2 4" xfId="13297" xr:uid="{00000000-0005-0000-0000-0000A9340000}"/>
    <cellStyle name="Normal 3 2 2 3 2 2 2 3" xfId="13298" xr:uid="{00000000-0005-0000-0000-0000AA340000}"/>
    <cellStyle name="Normal 3 2 2 3 2 2 2 4" xfId="13299" xr:uid="{00000000-0005-0000-0000-0000AB340000}"/>
    <cellStyle name="Normal 3 2 2 3 2 2 2 5" xfId="13300" xr:uid="{00000000-0005-0000-0000-0000AC340000}"/>
    <cellStyle name="Normal 3 2 2 3 2 2 3" xfId="13301" xr:uid="{00000000-0005-0000-0000-0000AD340000}"/>
    <cellStyle name="Normal 3 2 2 3 2 2 3 2" xfId="13302" xr:uid="{00000000-0005-0000-0000-0000AE340000}"/>
    <cellStyle name="Normal 3 2 2 3 2 2 3 3" xfId="13303" xr:uid="{00000000-0005-0000-0000-0000AF340000}"/>
    <cellStyle name="Normal 3 2 2 3 2 2 3 4" xfId="13304" xr:uid="{00000000-0005-0000-0000-0000B0340000}"/>
    <cellStyle name="Normal 3 2 2 3 2 2 4" xfId="13305" xr:uid="{00000000-0005-0000-0000-0000B1340000}"/>
    <cellStyle name="Normal 3 2 2 3 2 2 5" xfId="13306" xr:uid="{00000000-0005-0000-0000-0000B2340000}"/>
    <cellStyle name="Normal 3 2 2 3 2 2 6" xfId="13307" xr:uid="{00000000-0005-0000-0000-0000B3340000}"/>
    <cellStyle name="Normal 3 2 2 3 2 3" xfId="13308" xr:uid="{00000000-0005-0000-0000-0000B4340000}"/>
    <cellStyle name="Normal 3 2 2 3 2 3 2" xfId="13309" xr:uid="{00000000-0005-0000-0000-0000B5340000}"/>
    <cellStyle name="Normal 3 2 2 3 2 3 2 2" xfId="13310" xr:uid="{00000000-0005-0000-0000-0000B6340000}"/>
    <cellStyle name="Normal 3 2 2 3 2 3 2 2 2" xfId="13311" xr:uid="{00000000-0005-0000-0000-0000B7340000}"/>
    <cellStyle name="Normal 3 2 2 3 2 3 2 2 3" xfId="13312" xr:uid="{00000000-0005-0000-0000-0000B8340000}"/>
    <cellStyle name="Normal 3 2 2 3 2 3 2 2 4" xfId="13313" xr:uid="{00000000-0005-0000-0000-0000B9340000}"/>
    <cellStyle name="Normal 3 2 2 3 2 3 2 3" xfId="13314" xr:uid="{00000000-0005-0000-0000-0000BA340000}"/>
    <cellStyle name="Normal 3 2 2 3 2 3 2 4" xfId="13315" xr:uid="{00000000-0005-0000-0000-0000BB340000}"/>
    <cellStyle name="Normal 3 2 2 3 2 3 2 5" xfId="13316" xr:uid="{00000000-0005-0000-0000-0000BC340000}"/>
    <cellStyle name="Normal 3 2 2 3 2 3 3" xfId="13317" xr:uid="{00000000-0005-0000-0000-0000BD340000}"/>
    <cellStyle name="Normal 3 2 2 3 2 3 3 2" xfId="13318" xr:uid="{00000000-0005-0000-0000-0000BE340000}"/>
    <cellStyle name="Normal 3 2 2 3 2 3 3 3" xfId="13319" xr:uid="{00000000-0005-0000-0000-0000BF340000}"/>
    <cellStyle name="Normal 3 2 2 3 2 3 3 4" xfId="13320" xr:uid="{00000000-0005-0000-0000-0000C0340000}"/>
    <cellStyle name="Normal 3 2 2 3 2 3 4" xfId="13321" xr:uid="{00000000-0005-0000-0000-0000C1340000}"/>
    <cellStyle name="Normal 3 2 2 3 2 3 5" xfId="13322" xr:uid="{00000000-0005-0000-0000-0000C2340000}"/>
    <cellStyle name="Normal 3 2 2 3 2 3 6" xfId="13323" xr:uid="{00000000-0005-0000-0000-0000C3340000}"/>
    <cellStyle name="Normal 3 2 2 3 2 4" xfId="13324" xr:uid="{00000000-0005-0000-0000-0000C4340000}"/>
    <cellStyle name="Normal 3 2 2 3 2 4 2" xfId="13325" xr:uid="{00000000-0005-0000-0000-0000C5340000}"/>
    <cellStyle name="Normal 3 2 2 3 2 4 2 2" xfId="13326" xr:uid="{00000000-0005-0000-0000-0000C6340000}"/>
    <cellStyle name="Normal 3 2 2 3 2 4 2 3" xfId="13327" xr:uid="{00000000-0005-0000-0000-0000C7340000}"/>
    <cellStyle name="Normal 3 2 2 3 2 4 2 4" xfId="13328" xr:uid="{00000000-0005-0000-0000-0000C8340000}"/>
    <cellStyle name="Normal 3 2 2 3 2 4 3" xfId="13329" xr:uid="{00000000-0005-0000-0000-0000C9340000}"/>
    <cellStyle name="Normal 3 2 2 3 2 4 4" xfId="13330" xr:uid="{00000000-0005-0000-0000-0000CA340000}"/>
    <cellStyle name="Normal 3 2 2 3 2 4 5" xfId="13331" xr:uid="{00000000-0005-0000-0000-0000CB340000}"/>
    <cellStyle name="Normal 3 2 2 3 2 5" xfId="13332" xr:uid="{00000000-0005-0000-0000-0000CC340000}"/>
    <cellStyle name="Normal 3 2 2 3 2 5 2" xfId="13333" xr:uid="{00000000-0005-0000-0000-0000CD340000}"/>
    <cellStyle name="Normal 3 2 2 3 2 5 3" xfId="13334" xr:uid="{00000000-0005-0000-0000-0000CE340000}"/>
    <cellStyle name="Normal 3 2 2 3 2 5 4" xfId="13335" xr:uid="{00000000-0005-0000-0000-0000CF340000}"/>
    <cellStyle name="Normal 3 2 2 3 2 6" xfId="13336" xr:uid="{00000000-0005-0000-0000-0000D0340000}"/>
    <cellStyle name="Normal 3 2 2 3 2 7" xfId="13337" xr:uid="{00000000-0005-0000-0000-0000D1340000}"/>
    <cellStyle name="Normal 3 2 2 3 2 8" xfId="13338" xr:uid="{00000000-0005-0000-0000-0000D2340000}"/>
    <cellStyle name="Normal 3 2 2 3 3" xfId="13339" xr:uid="{00000000-0005-0000-0000-0000D3340000}"/>
    <cellStyle name="Normal 3 2 2 3 3 2" xfId="13340" xr:uid="{00000000-0005-0000-0000-0000D4340000}"/>
    <cellStyle name="Normal 3 2 2 3 3 2 2" xfId="13341" xr:uid="{00000000-0005-0000-0000-0000D5340000}"/>
    <cellStyle name="Normal 3 2 2 3 3 2 2 2" xfId="13342" xr:uid="{00000000-0005-0000-0000-0000D6340000}"/>
    <cellStyle name="Normal 3 2 2 3 3 2 2 3" xfId="13343" xr:uid="{00000000-0005-0000-0000-0000D7340000}"/>
    <cellStyle name="Normal 3 2 2 3 3 2 2 4" xfId="13344" xr:uid="{00000000-0005-0000-0000-0000D8340000}"/>
    <cellStyle name="Normal 3 2 2 3 3 2 3" xfId="13345" xr:uid="{00000000-0005-0000-0000-0000D9340000}"/>
    <cellStyle name="Normal 3 2 2 3 3 2 4" xfId="13346" xr:uid="{00000000-0005-0000-0000-0000DA340000}"/>
    <cellStyle name="Normal 3 2 2 3 3 2 5" xfId="13347" xr:uid="{00000000-0005-0000-0000-0000DB340000}"/>
    <cellStyle name="Normal 3 2 2 3 3 3" xfId="13348" xr:uid="{00000000-0005-0000-0000-0000DC340000}"/>
    <cellStyle name="Normal 3 2 2 3 3 3 2" xfId="13349" xr:uid="{00000000-0005-0000-0000-0000DD340000}"/>
    <cellStyle name="Normal 3 2 2 3 3 3 3" xfId="13350" xr:uid="{00000000-0005-0000-0000-0000DE340000}"/>
    <cellStyle name="Normal 3 2 2 3 3 3 4" xfId="13351" xr:uid="{00000000-0005-0000-0000-0000DF340000}"/>
    <cellStyle name="Normal 3 2 2 3 3 4" xfId="13352" xr:uid="{00000000-0005-0000-0000-0000E0340000}"/>
    <cellStyle name="Normal 3 2 2 3 3 5" xfId="13353" xr:uid="{00000000-0005-0000-0000-0000E1340000}"/>
    <cellStyle name="Normal 3 2 2 3 3 6" xfId="13354" xr:uid="{00000000-0005-0000-0000-0000E2340000}"/>
    <cellStyle name="Normal 3 2 2 3 4" xfId="13355" xr:uid="{00000000-0005-0000-0000-0000E3340000}"/>
    <cellStyle name="Normal 3 2 2 3 4 2" xfId="13356" xr:uid="{00000000-0005-0000-0000-0000E4340000}"/>
    <cellStyle name="Normal 3 2 2 3 4 2 2" xfId="13357" xr:uid="{00000000-0005-0000-0000-0000E5340000}"/>
    <cellStyle name="Normal 3 2 2 3 4 2 2 2" xfId="13358" xr:uid="{00000000-0005-0000-0000-0000E6340000}"/>
    <cellStyle name="Normal 3 2 2 3 4 2 2 3" xfId="13359" xr:uid="{00000000-0005-0000-0000-0000E7340000}"/>
    <cellStyle name="Normal 3 2 2 3 4 2 2 4" xfId="13360" xr:uid="{00000000-0005-0000-0000-0000E8340000}"/>
    <cellStyle name="Normal 3 2 2 3 4 2 3" xfId="13361" xr:uid="{00000000-0005-0000-0000-0000E9340000}"/>
    <cellStyle name="Normal 3 2 2 3 4 2 4" xfId="13362" xr:uid="{00000000-0005-0000-0000-0000EA340000}"/>
    <cellStyle name="Normal 3 2 2 3 4 2 5" xfId="13363" xr:uid="{00000000-0005-0000-0000-0000EB340000}"/>
    <cellStyle name="Normal 3 2 2 3 4 3" xfId="13364" xr:uid="{00000000-0005-0000-0000-0000EC340000}"/>
    <cellStyle name="Normal 3 2 2 3 4 3 2" xfId="13365" xr:uid="{00000000-0005-0000-0000-0000ED340000}"/>
    <cellStyle name="Normal 3 2 2 3 4 3 3" xfId="13366" xr:uid="{00000000-0005-0000-0000-0000EE340000}"/>
    <cellStyle name="Normal 3 2 2 3 4 3 4" xfId="13367" xr:uid="{00000000-0005-0000-0000-0000EF340000}"/>
    <cellStyle name="Normal 3 2 2 3 4 4" xfId="13368" xr:uid="{00000000-0005-0000-0000-0000F0340000}"/>
    <cellStyle name="Normal 3 2 2 3 4 5" xfId="13369" xr:uid="{00000000-0005-0000-0000-0000F1340000}"/>
    <cellStyle name="Normal 3 2 2 3 4 6" xfId="13370" xr:uid="{00000000-0005-0000-0000-0000F2340000}"/>
    <cellStyle name="Normal 3 2 2 3 5" xfId="13371" xr:uid="{00000000-0005-0000-0000-0000F3340000}"/>
    <cellStyle name="Normal 3 2 2 3 6" xfId="13372" xr:uid="{00000000-0005-0000-0000-0000F4340000}"/>
    <cellStyle name="Normal 3 2 2 3 6 2" xfId="13373" xr:uid="{00000000-0005-0000-0000-0000F5340000}"/>
    <cellStyle name="Normal 3 2 2 3 6 2 2" xfId="13374" xr:uid="{00000000-0005-0000-0000-0000F6340000}"/>
    <cellStyle name="Normal 3 2 2 3 6 2 3" xfId="13375" xr:uid="{00000000-0005-0000-0000-0000F7340000}"/>
    <cellStyle name="Normal 3 2 2 3 6 2 4" xfId="13376" xr:uid="{00000000-0005-0000-0000-0000F8340000}"/>
    <cellStyle name="Normal 3 2 2 3 6 3" xfId="13377" xr:uid="{00000000-0005-0000-0000-0000F9340000}"/>
    <cellStyle name="Normal 3 2 2 3 6 4" xfId="13378" xr:uid="{00000000-0005-0000-0000-0000FA340000}"/>
    <cellStyle name="Normal 3 2 2 3 6 5" xfId="13379" xr:uid="{00000000-0005-0000-0000-0000FB340000}"/>
    <cellStyle name="Normal 3 2 2 3 7" xfId="13380" xr:uid="{00000000-0005-0000-0000-0000FC340000}"/>
    <cellStyle name="Normal 3 2 2 3 8" xfId="13381" xr:uid="{00000000-0005-0000-0000-0000FD340000}"/>
    <cellStyle name="Normal 3 2 2 3 8 2" xfId="13382" xr:uid="{00000000-0005-0000-0000-0000FE340000}"/>
    <cellStyle name="Normal 3 2 2 3 8 3" xfId="13383" xr:uid="{00000000-0005-0000-0000-0000FF340000}"/>
    <cellStyle name="Normal 3 2 2 3 8 4" xfId="13384" xr:uid="{00000000-0005-0000-0000-000000350000}"/>
    <cellStyle name="Normal 3 2 2 3 9" xfId="13385" xr:uid="{00000000-0005-0000-0000-000001350000}"/>
    <cellStyle name="Normal 3 2 2 4" xfId="13386" xr:uid="{00000000-0005-0000-0000-000002350000}"/>
    <cellStyle name="Normal 3 2 2 4 10" xfId="13387" xr:uid="{00000000-0005-0000-0000-000003350000}"/>
    <cellStyle name="Normal 3 2 2 4 2" xfId="13388" xr:uid="{00000000-0005-0000-0000-000004350000}"/>
    <cellStyle name="Normal 3 2 2 4 2 2" xfId="13389" xr:uid="{00000000-0005-0000-0000-000005350000}"/>
    <cellStyle name="Normal 3 2 2 4 2 2 2" xfId="13390" xr:uid="{00000000-0005-0000-0000-000006350000}"/>
    <cellStyle name="Normal 3 2 2 4 2 2 2 2" xfId="13391" xr:uid="{00000000-0005-0000-0000-000007350000}"/>
    <cellStyle name="Normal 3 2 2 4 2 2 2 2 2" xfId="13392" xr:uid="{00000000-0005-0000-0000-000008350000}"/>
    <cellStyle name="Normal 3 2 2 4 2 2 2 2 3" xfId="13393" xr:uid="{00000000-0005-0000-0000-000009350000}"/>
    <cellStyle name="Normal 3 2 2 4 2 2 2 2 4" xfId="13394" xr:uid="{00000000-0005-0000-0000-00000A350000}"/>
    <cellStyle name="Normal 3 2 2 4 2 2 2 3" xfId="13395" xr:uid="{00000000-0005-0000-0000-00000B350000}"/>
    <cellStyle name="Normal 3 2 2 4 2 2 2 4" xfId="13396" xr:uid="{00000000-0005-0000-0000-00000C350000}"/>
    <cellStyle name="Normal 3 2 2 4 2 2 2 5" xfId="13397" xr:uid="{00000000-0005-0000-0000-00000D350000}"/>
    <cellStyle name="Normal 3 2 2 4 2 2 3" xfId="13398" xr:uid="{00000000-0005-0000-0000-00000E350000}"/>
    <cellStyle name="Normal 3 2 2 4 2 2 3 2" xfId="13399" xr:uid="{00000000-0005-0000-0000-00000F350000}"/>
    <cellStyle name="Normal 3 2 2 4 2 2 3 3" xfId="13400" xr:uid="{00000000-0005-0000-0000-000010350000}"/>
    <cellStyle name="Normal 3 2 2 4 2 2 3 4" xfId="13401" xr:uid="{00000000-0005-0000-0000-000011350000}"/>
    <cellStyle name="Normal 3 2 2 4 2 2 4" xfId="13402" xr:uid="{00000000-0005-0000-0000-000012350000}"/>
    <cellStyle name="Normal 3 2 2 4 2 2 5" xfId="13403" xr:uid="{00000000-0005-0000-0000-000013350000}"/>
    <cellStyle name="Normal 3 2 2 4 2 2 6" xfId="13404" xr:uid="{00000000-0005-0000-0000-000014350000}"/>
    <cellStyle name="Normal 3 2 2 4 2 3" xfId="13405" xr:uid="{00000000-0005-0000-0000-000015350000}"/>
    <cellStyle name="Normal 3 2 2 4 2 3 2" xfId="13406" xr:uid="{00000000-0005-0000-0000-000016350000}"/>
    <cellStyle name="Normal 3 2 2 4 2 3 2 2" xfId="13407" xr:uid="{00000000-0005-0000-0000-000017350000}"/>
    <cellStyle name="Normal 3 2 2 4 2 3 2 2 2" xfId="13408" xr:uid="{00000000-0005-0000-0000-000018350000}"/>
    <cellStyle name="Normal 3 2 2 4 2 3 2 2 3" xfId="13409" xr:uid="{00000000-0005-0000-0000-000019350000}"/>
    <cellStyle name="Normal 3 2 2 4 2 3 2 2 4" xfId="13410" xr:uid="{00000000-0005-0000-0000-00001A350000}"/>
    <cellStyle name="Normal 3 2 2 4 2 3 2 3" xfId="13411" xr:uid="{00000000-0005-0000-0000-00001B350000}"/>
    <cellStyle name="Normal 3 2 2 4 2 3 2 4" xfId="13412" xr:uid="{00000000-0005-0000-0000-00001C350000}"/>
    <cellStyle name="Normal 3 2 2 4 2 3 2 5" xfId="13413" xr:uid="{00000000-0005-0000-0000-00001D350000}"/>
    <cellStyle name="Normal 3 2 2 4 2 3 3" xfId="13414" xr:uid="{00000000-0005-0000-0000-00001E350000}"/>
    <cellStyle name="Normal 3 2 2 4 2 3 3 2" xfId="13415" xr:uid="{00000000-0005-0000-0000-00001F350000}"/>
    <cellStyle name="Normal 3 2 2 4 2 3 3 3" xfId="13416" xr:uid="{00000000-0005-0000-0000-000020350000}"/>
    <cellStyle name="Normal 3 2 2 4 2 3 3 4" xfId="13417" xr:uid="{00000000-0005-0000-0000-000021350000}"/>
    <cellStyle name="Normal 3 2 2 4 2 3 4" xfId="13418" xr:uid="{00000000-0005-0000-0000-000022350000}"/>
    <cellStyle name="Normal 3 2 2 4 2 3 5" xfId="13419" xr:uid="{00000000-0005-0000-0000-000023350000}"/>
    <cellStyle name="Normal 3 2 2 4 2 3 6" xfId="13420" xr:uid="{00000000-0005-0000-0000-000024350000}"/>
    <cellStyle name="Normal 3 2 2 4 2 4" xfId="13421" xr:uid="{00000000-0005-0000-0000-000025350000}"/>
    <cellStyle name="Normal 3 2 2 4 2 4 2" xfId="13422" xr:uid="{00000000-0005-0000-0000-000026350000}"/>
    <cellStyle name="Normal 3 2 2 4 2 4 2 2" xfId="13423" xr:uid="{00000000-0005-0000-0000-000027350000}"/>
    <cellStyle name="Normal 3 2 2 4 2 4 2 3" xfId="13424" xr:uid="{00000000-0005-0000-0000-000028350000}"/>
    <cellStyle name="Normal 3 2 2 4 2 4 2 4" xfId="13425" xr:uid="{00000000-0005-0000-0000-000029350000}"/>
    <cellStyle name="Normal 3 2 2 4 2 4 3" xfId="13426" xr:uid="{00000000-0005-0000-0000-00002A350000}"/>
    <cellStyle name="Normal 3 2 2 4 2 4 4" xfId="13427" xr:uid="{00000000-0005-0000-0000-00002B350000}"/>
    <cellStyle name="Normal 3 2 2 4 2 4 5" xfId="13428" xr:uid="{00000000-0005-0000-0000-00002C350000}"/>
    <cellStyle name="Normal 3 2 2 4 2 5" xfId="13429" xr:uid="{00000000-0005-0000-0000-00002D350000}"/>
    <cellStyle name="Normal 3 2 2 4 2 5 2" xfId="13430" xr:uid="{00000000-0005-0000-0000-00002E350000}"/>
    <cellStyle name="Normal 3 2 2 4 2 5 3" xfId="13431" xr:uid="{00000000-0005-0000-0000-00002F350000}"/>
    <cellStyle name="Normal 3 2 2 4 2 5 4" xfId="13432" xr:uid="{00000000-0005-0000-0000-000030350000}"/>
    <cellStyle name="Normal 3 2 2 4 2 6" xfId="13433" xr:uid="{00000000-0005-0000-0000-000031350000}"/>
    <cellStyle name="Normal 3 2 2 4 2 7" xfId="13434" xr:uid="{00000000-0005-0000-0000-000032350000}"/>
    <cellStyle name="Normal 3 2 2 4 2 8" xfId="13435" xr:uid="{00000000-0005-0000-0000-000033350000}"/>
    <cellStyle name="Normal 3 2 2 4 3" xfId="13436" xr:uid="{00000000-0005-0000-0000-000034350000}"/>
    <cellStyle name="Normal 3 2 2 4 3 2" xfId="13437" xr:uid="{00000000-0005-0000-0000-000035350000}"/>
    <cellStyle name="Normal 3 2 2 4 3 2 2" xfId="13438" xr:uid="{00000000-0005-0000-0000-000036350000}"/>
    <cellStyle name="Normal 3 2 2 4 3 2 2 2" xfId="13439" xr:uid="{00000000-0005-0000-0000-000037350000}"/>
    <cellStyle name="Normal 3 2 2 4 3 2 2 3" xfId="13440" xr:uid="{00000000-0005-0000-0000-000038350000}"/>
    <cellStyle name="Normal 3 2 2 4 3 2 2 4" xfId="13441" xr:uid="{00000000-0005-0000-0000-000039350000}"/>
    <cellStyle name="Normal 3 2 2 4 3 2 3" xfId="13442" xr:uid="{00000000-0005-0000-0000-00003A350000}"/>
    <cellStyle name="Normal 3 2 2 4 3 2 4" xfId="13443" xr:uid="{00000000-0005-0000-0000-00003B350000}"/>
    <cellStyle name="Normal 3 2 2 4 3 2 5" xfId="13444" xr:uid="{00000000-0005-0000-0000-00003C350000}"/>
    <cellStyle name="Normal 3 2 2 4 3 3" xfId="13445" xr:uid="{00000000-0005-0000-0000-00003D350000}"/>
    <cellStyle name="Normal 3 2 2 4 3 3 2" xfId="13446" xr:uid="{00000000-0005-0000-0000-00003E350000}"/>
    <cellStyle name="Normal 3 2 2 4 3 3 3" xfId="13447" xr:uid="{00000000-0005-0000-0000-00003F350000}"/>
    <cellStyle name="Normal 3 2 2 4 3 3 4" xfId="13448" xr:uid="{00000000-0005-0000-0000-000040350000}"/>
    <cellStyle name="Normal 3 2 2 4 3 4" xfId="13449" xr:uid="{00000000-0005-0000-0000-000041350000}"/>
    <cellStyle name="Normal 3 2 2 4 3 5" xfId="13450" xr:uid="{00000000-0005-0000-0000-000042350000}"/>
    <cellStyle name="Normal 3 2 2 4 3 6" xfId="13451" xr:uid="{00000000-0005-0000-0000-000043350000}"/>
    <cellStyle name="Normal 3 2 2 4 4" xfId="13452" xr:uid="{00000000-0005-0000-0000-000044350000}"/>
    <cellStyle name="Normal 3 2 2 4 4 2" xfId="13453" xr:uid="{00000000-0005-0000-0000-000045350000}"/>
    <cellStyle name="Normal 3 2 2 4 4 2 2" xfId="13454" xr:uid="{00000000-0005-0000-0000-000046350000}"/>
    <cellStyle name="Normal 3 2 2 4 4 2 2 2" xfId="13455" xr:uid="{00000000-0005-0000-0000-000047350000}"/>
    <cellStyle name="Normal 3 2 2 4 4 2 2 3" xfId="13456" xr:uid="{00000000-0005-0000-0000-000048350000}"/>
    <cellStyle name="Normal 3 2 2 4 4 2 2 4" xfId="13457" xr:uid="{00000000-0005-0000-0000-000049350000}"/>
    <cellStyle name="Normal 3 2 2 4 4 2 3" xfId="13458" xr:uid="{00000000-0005-0000-0000-00004A350000}"/>
    <cellStyle name="Normal 3 2 2 4 4 2 4" xfId="13459" xr:uid="{00000000-0005-0000-0000-00004B350000}"/>
    <cellStyle name="Normal 3 2 2 4 4 2 5" xfId="13460" xr:uid="{00000000-0005-0000-0000-00004C350000}"/>
    <cellStyle name="Normal 3 2 2 4 4 3" xfId="13461" xr:uid="{00000000-0005-0000-0000-00004D350000}"/>
    <cellStyle name="Normal 3 2 2 4 4 3 2" xfId="13462" xr:uid="{00000000-0005-0000-0000-00004E350000}"/>
    <cellStyle name="Normal 3 2 2 4 4 3 3" xfId="13463" xr:uid="{00000000-0005-0000-0000-00004F350000}"/>
    <cellStyle name="Normal 3 2 2 4 4 3 4" xfId="13464" xr:uid="{00000000-0005-0000-0000-000050350000}"/>
    <cellStyle name="Normal 3 2 2 4 4 4" xfId="13465" xr:uid="{00000000-0005-0000-0000-000051350000}"/>
    <cellStyle name="Normal 3 2 2 4 4 5" xfId="13466" xr:uid="{00000000-0005-0000-0000-000052350000}"/>
    <cellStyle name="Normal 3 2 2 4 4 6" xfId="13467" xr:uid="{00000000-0005-0000-0000-000053350000}"/>
    <cellStyle name="Normal 3 2 2 4 5" xfId="13468" xr:uid="{00000000-0005-0000-0000-000054350000}"/>
    <cellStyle name="Normal 3 2 2 4 6" xfId="13469" xr:uid="{00000000-0005-0000-0000-000055350000}"/>
    <cellStyle name="Normal 3 2 2 4 6 2" xfId="13470" xr:uid="{00000000-0005-0000-0000-000056350000}"/>
    <cellStyle name="Normal 3 2 2 4 6 2 2" xfId="13471" xr:uid="{00000000-0005-0000-0000-000057350000}"/>
    <cellStyle name="Normal 3 2 2 4 6 2 3" xfId="13472" xr:uid="{00000000-0005-0000-0000-000058350000}"/>
    <cellStyle name="Normal 3 2 2 4 6 2 4" xfId="13473" xr:uid="{00000000-0005-0000-0000-000059350000}"/>
    <cellStyle name="Normal 3 2 2 4 6 3" xfId="13474" xr:uid="{00000000-0005-0000-0000-00005A350000}"/>
    <cellStyle name="Normal 3 2 2 4 6 4" xfId="13475" xr:uid="{00000000-0005-0000-0000-00005B350000}"/>
    <cellStyle name="Normal 3 2 2 4 6 5" xfId="13476" xr:uid="{00000000-0005-0000-0000-00005C350000}"/>
    <cellStyle name="Normal 3 2 2 4 7" xfId="13477" xr:uid="{00000000-0005-0000-0000-00005D350000}"/>
    <cellStyle name="Normal 3 2 2 4 7 2" xfId="13478" xr:uid="{00000000-0005-0000-0000-00005E350000}"/>
    <cellStyle name="Normal 3 2 2 4 7 3" xfId="13479" xr:uid="{00000000-0005-0000-0000-00005F350000}"/>
    <cellStyle name="Normal 3 2 2 4 7 4" xfId="13480" xr:uid="{00000000-0005-0000-0000-000060350000}"/>
    <cellStyle name="Normal 3 2 2 4 8" xfId="13481" xr:uid="{00000000-0005-0000-0000-000061350000}"/>
    <cellStyle name="Normal 3 2 2 4 9" xfId="13482" xr:uid="{00000000-0005-0000-0000-000062350000}"/>
    <cellStyle name="Normal 3 2 2 5" xfId="13483" xr:uid="{00000000-0005-0000-0000-000063350000}"/>
    <cellStyle name="Normal 3 2 2 5 10" xfId="13484" xr:uid="{00000000-0005-0000-0000-000064350000}"/>
    <cellStyle name="Normal 3 2 2 5 11" xfId="13485" xr:uid="{00000000-0005-0000-0000-000065350000}"/>
    <cellStyle name="Normal 3 2 2 5 2" xfId="13486" xr:uid="{00000000-0005-0000-0000-000066350000}"/>
    <cellStyle name="Normal 3 2 2 5 2 2" xfId="13487" xr:uid="{00000000-0005-0000-0000-000067350000}"/>
    <cellStyle name="Normal 3 2 2 5 2 2 2" xfId="13488" xr:uid="{00000000-0005-0000-0000-000068350000}"/>
    <cellStyle name="Normal 3 2 2 5 2 2 2 2" xfId="13489" xr:uid="{00000000-0005-0000-0000-000069350000}"/>
    <cellStyle name="Normal 3 2 2 5 2 2 2 2 2" xfId="13490" xr:uid="{00000000-0005-0000-0000-00006A350000}"/>
    <cellStyle name="Normal 3 2 2 5 2 2 2 2 3" xfId="13491" xr:uid="{00000000-0005-0000-0000-00006B350000}"/>
    <cellStyle name="Normal 3 2 2 5 2 2 2 2 4" xfId="13492" xr:uid="{00000000-0005-0000-0000-00006C350000}"/>
    <cellStyle name="Normal 3 2 2 5 2 2 2 3" xfId="13493" xr:uid="{00000000-0005-0000-0000-00006D350000}"/>
    <cellStyle name="Normal 3 2 2 5 2 2 2 4" xfId="13494" xr:uid="{00000000-0005-0000-0000-00006E350000}"/>
    <cellStyle name="Normal 3 2 2 5 2 2 2 5" xfId="13495" xr:uid="{00000000-0005-0000-0000-00006F350000}"/>
    <cellStyle name="Normal 3 2 2 5 2 2 3" xfId="13496" xr:uid="{00000000-0005-0000-0000-000070350000}"/>
    <cellStyle name="Normal 3 2 2 5 2 2 3 2" xfId="13497" xr:uid="{00000000-0005-0000-0000-000071350000}"/>
    <cellStyle name="Normal 3 2 2 5 2 2 3 3" xfId="13498" xr:uid="{00000000-0005-0000-0000-000072350000}"/>
    <cellStyle name="Normal 3 2 2 5 2 2 3 4" xfId="13499" xr:uid="{00000000-0005-0000-0000-000073350000}"/>
    <cellStyle name="Normal 3 2 2 5 2 2 4" xfId="13500" xr:uid="{00000000-0005-0000-0000-000074350000}"/>
    <cellStyle name="Normal 3 2 2 5 2 2 5" xfId="13501" xr:uid="{00000000-0005-0000-0000-000075350000}"/>
    <cellStyle name="Normal 3 2 2 5 2 2 6" xfId="13502" xr:uid="{00000000-0005-0000-0000-000076350000}"/>
    <cellStyle name="Normal 3 2 2 5 2 3" xfId="13503" xr:uid="{00000000-0005-0000-0000-000077350000}"/>
    <cellStyle name="Normal 3 2 2 5 2 3 2" xfId="13504" xr:uid="{00000000-0005-0000-0000-000078350000}"/>
    <cellStyle name="Normal 3 2 2 5 2 3 2 2" xfId="13505" xr:uid="{00000000-0005-0000-0000-000079350000}"/>
    <cellStyle name="Normal 3 2 2 5 2 3 2 2 2" xfId="13506" xr:uid="{00000000-0005-0000-0000-00007A350000}"/>
    <cellStyle name="Normal 3 2 2 5 2 3 2 2 3" xfId="13507" xr:uid="{00000000-0005-0000-0000-00007B350000}"/>
    <cellStyle name="Normal 3 2 2 5 2 3 2 2 4" xfId="13508" xr:uid="{00000000-0005-0000-0000-00007C350000}"/>
    <cellStyle name="Normal 3 2 2 5 2 3 2 3" xfId="13509" xr:uid="{00000000-0005-0000-0000-00007D350000}"/>
    <cellStyle name="Normal 3 2 2 5 2 3 2 4" xfId="13510" xr:uid="{00000000-0005-0000-0000-00007E350000}"/>
    <cellStyle name="Normal 3 2 2 5 2 3 2 5" xfId="13511" xr:uid="{00000000-0005-0000-0000-00007F350000}"/>
    <cellStyle name="Normal 3 2 2 5 2 3 3" xfId="13512" xr:uid="{00000000-0005-0000-0000-000080350000}"/>
    <cellStyle name="Normal 3 2 2 5 2 3 3 2" xfId="13513" xr:uid="{00000000-0005-0000-0000-000081350000}"/>
    <cellStyle name="Normal 3 2 2 5 2 3 3 3" xfId="13514" xr:uid="{00000000-0005-0000-0000-000082350000}"/>
    <cellStyle name="Normal 3 2 2 5 2 3 3 4" xfId="13515" xr:uid="{00000000-0005-0000-0000-000083350000}"/>
    <cellStyle name="Normal 3 2 2 5 2 3 4" xfId="13516" xr:uid="{00000000-0005-0000-0000-000084350000}"/>
    <cellStyle name="Normal 3 2 2 5 2 3 5" xfId="13517" xr:uid="{00000000-0005-0000-0000-000085350000}"/>
    <cellStyle name="Normal 3 2 2 5 2 3 6" xfId="13518" xr:uid="{00000000-0005-0000-0000-000086350000}"/>
    <cellStyle name="Normal 3 2 2 5 2 4" xfId="13519" xr:uid="{00000000-0005-0000-0000-000087350000}"/>
    <cellStyle name="Normal 3 2 2 5 2 4 2" xfId="13520" xr:uid="{00000000-0005-0000-0000-000088350000}"/>
    <cellStyle name="Normal 3 2 2 5 2 4 2 2" xfId="13521" xr:uid="{00000000-0005-0000-0000-000089350000}"/>
    <cellStyle name="Normal 3 2 2 5 2 4 2 3" xfId="13522" xr:uid="{00000000-0005-0000-0000-00008A350000}"/>
    <cellStyle name="Normal 3 2 2 5 2 4 2 4" xfId="13523" xr:uid="{00000000-0005-0000-0000-00008B350000}"/>
    <cellStyle name="Normal 3 2 2 5 2 4 3" xfId="13524" xr:uid="{00000000-0005-0000-0000-00008C350000}"/>
    <cellStyle name="Normal 3 2 2 5 2 4 4" xfId="13525" xr:uid="{00000000-0005-0000-0000-00008D350000}"/>
    <cellStyle name="Normal 3 2 2 5 2 4 5" xfId="13526" xr:uid="{00000000-0005-0000-0000-00008E350000}"/>
    <cellStyle name="Normal 3 2 2 5 2 5" xfId="13527" xr:uid="{00000000-0005-0000-0000-00008F350000}"/>
    <cellStyle name="Normal 3 2 2 5 2 5 2" xfId="13528" xr:uid="{00000000-0005-0000-0000-000090350000}"/>
    <cellStyle name="Normal 3 2 2 5 2 5 3" xfId="13529" xr:uid="{00000000-0005-0000-0000-000091350000}"/>
    <cellStyle name="Normal 3 2 2 5 2 5 4" xfId="13530" xr:uid="{00000000-0005-0000-0000-000092350000}"/>
    <cellStyle name="Normal 3 2 2 5 2 6" xfId="13531" xr:uid="{00000000-0005-0000-0000-000093350000}"/>
    <cellStyle name="Normal 3 2 2 5 2 7" xfId="13532" xr:uid="{00000000-0005-0000-0000-000094350000}"/>
    <cellStyle name="Normal 3 2 2 5 2 8" xfId="13533" xr:uid="{00000000-0005-0000-0000-000095350000}"/>
    <cellStyle name="Normal 3 2 2 5 3" xfId="13534" xr:uid="{00000000-0005-0000-0000-000096350000}"/>
    <cellStyle name="Normal 3 2 2 5 3 2" xfId="13535" xr:uid="{00000000-0005-0000-0000-000097350000}"/>
    <cellStyle name="Normal 3 2 2 5 3 2 2" xfId="13536" xr:uid="{00000000-0005-0000-0000-000098350000}"/>
    <cellStyle name="Normal 3 2 2 5 3 2 2 2" xfId="13537" xr:uid="{00000000-0005-0000-0000-000099350000}"/>
    <cellStyle name="Normal 3 2 2 5 3 2 2 3" xfId="13538" xr:uid="{00000000-0005-0000-0000-00009A350000}"/>
    <cellStyle name="Normal 3 2 2 5 3 2 2 4" xfId="13539" xr:uid="{00000000-0005-0000-0000-00009B350000}"/>
    <cellStyle name="Normal 3 2 2 5 3 2 3" xfId="13540" xr:uid="{00000000-0005-0000-0000-00009C350000}"/>
    <cellStyle name="Normal 3 2 2 5 3 2 4" xfId="13541" xr:uid="{00000000-0005-0000-0000-00009D350000}"/>
    <cellStyle name="Normal 3 2 2 5 3 2 5" xfId="13542" xr:uid="{00000000-0005-0000-0000-00009E350000}"/>
    <cellStyle name="Normal 3 2 2 5 3 3" xfId="13543" xr:uid="{00000000-0005-0000-0000-00009F350000}"/>
    <cellStyle name="Normal 3 2 2 5 3 3 2" xfId="13544" xr:uid="{00000000-0005-0000-0000-0000A0350000}"/>
    <cellStyle name="Normal 3 2 2 5 3 3 3" xfId="13545" xr:uid="{00000000-0005-0000-0000-0000A1350000}"/>
    <cellStyle name="Normal 3 2 2 5 3 3 4" xfId="13546" xr:uid="{00000000-0005-0000-0000-0000A2350000}"/>
    <cellStyle name="Normal 3 2 2 5 3 4" xfId="13547" xr:uid="{00000000-0005-0000-0000-0000A3350000}"/>
    <cellStyle name="Normal 3 2 2 5 3 5" xfId="13548" xr:uid="{00000000-0005-0000-0000-0000A4350000}"/>
    <cellStyle name="Normal 3 2 2 5 3 6" xfId="13549" xr:uid="{00000000-0005-0000-0000-0000A5350000}"/>
    <cellStyle name="Normal 3 2 2 5 4" xfId="13550" xr:uid="{00000000-0005-0000-0000-0000A6350000}"/>
    <cellStyle name="Normal 3 2 2 5 4 2" xfId="13551" xr:uid="{00000000-0005-0000-0000-0000A7350000}"/>
    <cellStyle name="Normal 3 2 2 5 4 2 2" xfId="13552" xr:uid="{00000000-0005-0000-0000-0000A8350000}"/>
    <cellStyle name="Normal 3 2 2 5 4 2 2 2" xfId="13553" xr:uid="{00000000-0005-0000-0000-0000A9350000}"/>
    <cellStyle name="Normal 3 2 2 5 4 2 2 3" xfId="13554" xr:uid="{00000000-0005-0000-0000-0000AA350000}"/>
    <cellStyle name="Normal 3 2 2 5 4 2 2 4" xfId="13555" xr:uid="{00000000-0005-0000-0000-0000AB350000}"/>
    <cellStyle name="Normal 3 2 2 5 4 2 3" xfId="13556" xr:uid="{00000000-0005-0000-0000-0000AC350000}"/>
    <cellStyle name="Normal 3 2 2 5 4 2 4" xfId="13557" xr:uid="{00000000-0005-0000-0000-0000AD350000}"/>
    <cellStyle name="Normal 3 2 2 5 4 2 5" xfId="13558" xr:uid="{00000000-0005-0000-0000-0000AE350000}"/>
    <cellStyle name="Normal 3 2 2 5 4 3" xfId="13559" xr:uid="{00000000-0005-0000-0000-0000AF350000}"/>
    <cellStyle name="Normal 3 2 2 5 4 3 2" xfId="13560" xr:uid="{00000000-0005-0000-0000-0000B0350000}"/>
    <cellStyle name="Normal 3 2 2 5 4 3 3" xfId="13561" xr:uid="{00000000-0005-0000-0000-0000B1350000}"/>
    <cellStyle name="Normal 3 2 2 5 4 3 4" xfId="13562" xr:uid="{00000000-0005-0000-0000-0000B2350000}"/>
    <cellStyle name="Normal 3 2 2 5 4 4" xfId="13563" xr:uid="{00000000-0005-0000-0000-0000B3350000}"/>
    <cellStyle name="Normal 3 2 2 5 4 5" xfId="13564" xr:uid="{00000000-0005-0000-0000-0000B4350000}"/>
    <cellStyle name="Normal 3 2 2 5 4 6" xfId="13565" xr:uid="{00000000-0005-0000-0000-0000B5350000}"/>
    <cellStyle name="Normal 3 2 2 5 5" xfId="13566" xr:uid="{00000000-0005-0000-0000-0000B6350000}"/>
    <cellStyle name="Normal 3 2 2 5 6" xfId="13567" xr:uid="{00000000-0005-0000-0000-0000B7350000}"/>
    <cellStyle name="Normal 3 2 2 5 6 2" xfId="13568" xr:uid="{00000000-0005-0000-0000-0000B8350000}"/>
    <cellStyle name="Normal 3 2 2 5 6 2 2" xfId="13569" xr:uid="{00000000-0005-0000-0000-0000B9350000}"/>
    <cellStyle name="Normal 3 2 2 5 6 2 3" xfId="13570" xr:uid="{00000000-0005-0000-0000-0000BA350000}"/>
    <cellStyle name="Normal 3 2 2 5 6 2 4" xfId="13571" xr:uid="{00000000-0005-0000-0000-0000BB350000}"/>
    <cellStyle name="Normal 3 2 2 5 6 3" xfId="13572" xr:uid="{00000000-0005-0000-0000-0000BC350000}"/>
    <cellStyle name="Normal 3 2 2 5 6 4" xfId="13573" xr:uid="{00000000-0005-0000-0000-0000BD350000}"/>
    <cellStyle name="Normal 3 2 2 5 6 5" xfId="13574" xr:uid="{00000000-0005-0000-0000-0000BE350000}"/>
    <cellStyle name="Normal 3 2 2 5 7" xfId="13575" xr:uid="{00000000-0005-0000-0000-0000BF350000}"/>
    <cellStyle name="Normal 3 2 2 5 8" xfId="13576" xr:uid="{00000000-0005-0000-0000-0000C0350000}"/>
    <cellStyle name="Normal 3 2 2 5 8 2" xfId="13577" xr:uid="{00000000-0005-0000-0000-0000C1350000}"/>
    <cellStyle name="Normal 3 2 2 5 8 3" xfId="13578" xr:uid="{00000000-0005-0000-0000-0000C2350000}"/>
    <cellStyle name="Normal 3 2 2 5 8 4" xfId="13579" xr:uid="{00000000-0005-0000-0000-0000C3350000}"/>
    <cellStyle name="Normal 3 2 2 5 9" xfId="13580" xr:uid="{00000000-0005-0000-0000-0000C4350000}"/>
    <cellStyle name="Normal 3 2 2 6" xfId="13581" xr:uid="{00000000-0005-0000-0000-0000C5350000}"/>
    <cellStyle name="Normal 3 2 2 6 2" xfId="13582" xr:uid="{00000000-0005-0000-0000-0000C6350000}"/>
    <cellStyle name="Normal 3 2 2 6 2 2" xfId="13583" xr:uid="{00000000-0005-0000-0000-0000C7350000}"/>
    <cellStyle name="Normal 3 2 2 6 2 2 2" xfId="13584" xr:uid="{00000000-0005-0000-0000-0000C8350000}"/>
    <cellStyle name="Normal 3 2 2 6 2 2 2 2" xfId="13585" xr:uid="{00000000-0005-0000-0000-0000C9350000}"/>
    <cellStyle name="Normal 3 2 2 6 2 2 2 3" xfId="13586" xr:uid="{00000000-0005-0000-0000-0000CA350000}"/>
    <cellStyle name="Normal 3 2 2 6 2 2 2 4" xfId="13587" xr:uid="{00000000-0005-0000-0000-0000CB350000}"/>
    <cellStyle name="Normal 3 2 2 6 2 2 3" xfId="13588" xr:uid="{00000000-0005-0000-0000-0000CC350000}"/>
    <cellStyle name="Normal 3 2 2 6 2 2 4" xfId="13589" xr:uid="{00000000-0005-0000-0000-0000CD350000}"/>
    <cellStyle name="Normal 3 2 2 6 2 2 5" xfId="13590" xr:uid="{00000000-0005-0000-0000-0000CE350000}"/>
    <cellStyle name="Normal 3 2 2 6 2 3" xfId="13591" xr:uid="{00000000-0005-0000-0000-0000CF350000}"/>
    <cellStyle name="Normal 3 2 2 6 2 3 2" xfId="13592" xr:uid="{00000000-0005-0000-0000-0000D0350000}"/>
    <cellStyle name="Normal 3 2 2 6 2 3 3" xfId="13593" xr:uid="{00000000-0005-0000-0000-0000D1350000}"/>
    <cellStyle name="Normal 3 2 2 6 2 3 4" xfId="13594" xr:uid="{00000000-0005-0000-0000-0000D2350000}"/>
    <cellStyle name="Normal 3 2 2 6 2 4" xfId="13595" xr:uid="{00000000-0005-0000-0000-0000D3350000}"/>
    <cellStyle name="Normal 3 2 2 6 2 5" xfId="13596" xr:uid="{00000000-0005-0000-0000-0000D4350000}"/>
    <cellStyle name="Normal 3 2 2 6 2 6" xfId="13597" xr:uid="{00000000-0005-0000-0000-0000D5350000}"/>
    <cellStyle name="Normal 3 2 2 6 3" xfId="13598" xr:uid="{00000000-0005-0000-0000-0000D6350000}"/>
    <cellStyle name="Normal 3 2 2 6 3 2" xfId="13599" xr:uid="{00000000-0005-0000-0000-0000D7350000}"/>
    <cellStyle name="Normal 3 2 2 6 3 2 2" xfId="13600" xr:uid="{00000000-0005-0000-0000-0000D8350000}"/>
    <cellStyle name="Normal 3 2 2 6 3 2 2 2" xfId="13601" xr:uid="{00000000-0005-0000-0000-0000D9350000}"/>
    <cellStyle name="Normal 3 2 2 6 3 2 2 3" xfId="13602" xr:uid="{00000000-0005-0000-0000-0000DA350000}"/>
    <cellStyle name="Normal 3 2 2 6 3 2 2 4" xfId="13603" xr:uid="{00000000-0005-0000-0000-0000DB350000}"/>
    <cellStyle name="Normal 3 2 2 6 3 2 3" xfId="13604" xr:uid="{00000000-0005-0000-0000-0000DC350000}"/>
    <cellStyle name="Normal 3 2 2 6 3 2 4" xfId="13605" xr:uid="{00000000-0005-0000-0000-0000DD350000}"/>
    <cellStyle name="Normal 3 2 2 6 3 2 5" xfId="13606" xr:uid="{00000000-0005-0000-0000-0000DE350000}"/>
    <cellStyle name="Normal 3 2 2 6 3 3" xfId="13607" xr:uid="{00000000-0005-0000-0000-0000DF350000}"/>
    <cellStyle name="Normal 3 2 2 6 3 3 2" xfId="13608" xr:uid="{00000000-0005-0000-0000-0000E0350000}"/>
    <cellStyle name="Normal 3 2 2 6 3 3 3" xfId="13609" xr:uid="{00000000-0005-0000-0000-0000E1350000}"/>
    <cellStyle name="Normal 3 2 2 6 3 3 4" xfId="13610" xr:uid="{00000000-0005-0000-0000-0000E2350000}"/>
    <cellStyle name="Normal 3 2 2 6 3 4" xfId="13611" xr:uid="{00000000-0005-0000-0000-0000E3350000}"/>
    <cellStyle name="Normal 3 2 2 6 3 5" xfId="13612" xr:uid="{00000000-0005-0000-0000-0000E4350000}"/>
    <cellStyle name="Normal 3 2 2 6 3 6" xfId="13613" xr:uid="{00000000-0005-0000-0000-0000E5350000}"/>
    <cellStyle name="Normal 3 2 2 6 4" xfId="13614" xr:uid="{00000000-0005-0000-0000-0000E6350000}"/>
    <cellStyle name="Normal 3 2 2 6 5" xfId="13615" xr:uid="{00000000-0005-0000-0000-0000E7350000}"/>
    <cellStyle name="Normal 3 2 2 6 5 2" xfId="13616" xr:uid="{00000000-0005-0000-0000-0000E8350000}"/>
    <cellStyle name="Normal 3 2 2 6 5 2 2" xfId="13617" xr:uid="{00000000-0005-0000-0000-0000E9350000}"/>
    <cellStyle name="Normal 3 2 2 6 5 2 3" xfId="13618" xr:uid="{00000000-0005-0000-0000-0000EA350000}"/>
    <cellStyle name="Normal 3 2 2 6 5 2 4" xfId="13619" xr:uid="{00000000-0005-0000-0000-0000EB350000}"/>
    <cellStyle name="Normal 3 2 2 6 5 3" xfId="13620" xr:uid="{00000000-0005-0000-0000-0000EC350000}"/>
    <cellStyle name="Normal 3 2 2 6 5 4" xfId="13621" xr:uid="{00000000-0005-0000-0000-0000ED350000}"/>
    <cellStyle name="Normal 3 2 2 6 5 5" xfId="13622" xr:uid="{00000000-0005-0000-0000-0000EE350000}"/>
    <cellStyle name="Normal 3 2 2 6 6" xfId="13623" xr:uid="{00000000-0005-0000-0000-0000EF350000}"/>
    <cellStyle name="Normal 3 2 2 6 6 2" xfId="13624" xr:uid="{00000000-0005-0000-0000-0000F0350000}"/>
    <cellStyle name="Normal 3 2 2 6 6 3" xfId="13625" xr:uid="{00000000-0005-0000-0000-0000F1350000}"/>
    <cellStyle name="Normal 3 2 2 6 6 4" xfId="13626" xr:uid="{00000000-0005-0000-0000-0000F2350000}"/>
    <cellStyle name="Normal 3 2 2 6 7" xfId="13627" xr:uid="{00000000-0005-0000-0000-0000F3350000}"/>
    <cellStyle name="Normal 3 2 2 6 8" xfId="13628" xr:uid="{00000000-0005-0000-0000-0000F4350000}"/>
    <cellStyle name="Normal 3 2 2 6 9" xfId="13629" xr:uid="{00000000-0005-0000-0000-0000F5350000}"/>
    <cellStyle name="Normal 3 2 2 7" xfId="13630" xr:uid="{00000000-0005-0000-0000-0000F6350000}"/>
    <cellStyle name="Normal 3 2 2 7 2" xfId="13631" xr:uid="{00000000-0005-0000-0000-0000F7350000}"/>
    <cellStyle name="Normal 3 2 2 7 2 2" xfId="13632" xr:uid="{00000000-0005-0000-0000-0000F8350000}"/>
    <cellStyle name="Normal 3 2 2 7 2 2 2" xfId="13633" xr:uid="{00000000-0005-0000-0000-0000F9350000}"/>
    <cellStyle name="Normal 3 2 2 7 2 2 2 2" xfId="13634" xr:uid="{00000000-0005-0000-0000-0000FA350000}"/>
    <cellStyle name="Normal 3 2 2 7 2 2 2 3" xfId="13635" xr:uid="{00000000-0005-0000-0000-0000FB350000}"/>
    <cellStyle name="Normal 3 2 2 7 2 2 2 4" xfId="13636" xr:uid="{00000000-0005-0000-0000-0000FC350000}"/>
    <cellStyle name="Normal 3 2 2 7 2 2 3" xfId="13637" xr:uid="{00000000-0005-0000-0000-0000FD350000}"/>
    <cellStyle name="Normal 3 2 2 7 2 2 4" xfId="13638" xr:uid="{00000000-0005-0000-0000-0000FE350000}"/>
    <cellStyle name="Normal 3 2 2 7 2 2 5" xfId="13639" xr:uid="{00000000-0005-0000-0000-0000FF350000}"/>
    <cellStyle name="Normal 3 2 2 7 2 3" xfId="13640" xr:uid="{00000000-0005-0000-0000-000000360000}"/>
    <cellStyle name="Normal 3 2 2 7 2 3 2" xfId="13641" xr:uid="{00000000-0005-0000-0000-000001360000}"/>
    <cellStyle name="Normal 3 2 2 7 2 3 3" xfId="13642" xr:uid="{00000000-0005-0000-0000-000002360000}"/>
    <cellStyle name="Normal 3 2 2 7 2 3 4" xfId="13643" xr:uid="{00000000-0005-0000-0000-000003360000}"/>
    <cellStyle name="Normal 3 2 2 7 2 4" xfId="13644" xr:uid="{00000000-0005-0000-0000-000004360000}"/>
    <cellStyle name="Normal 3 2 2 7 2 5" xfId="13645" xr:uid="{00000000-0005-0000-0000-000005360000}"/>
    <cellStyle name="Normal 3 2 2 7 2 6" xfId="13646" xr:uid="{00000000-0005-0000-0000-000006360000}"/>
    <cellStyle name="Normal 3 2 2 7 3" xfId="13647" xr:uid="{00000000-0005-0000-0000-000007360000}"/>
    <cellStyle name="Normal 3 2 2 7 3 2" xfId="13648" xr:uid="{00000000-0005-0000-0000-000008360000}"/>
    <cellStyle name="Normal 3 2 2 7 3 2 2" xfId="13649" xr:uid="{00000000-0005-0000-0000-000009360000}"/>
    <cellStyle name="Normal 3 2 2 7 3 2 2 2" xfId="13650" xr:uid="{00000000-0005-0000-0000-00000A360000}"/>
    <cellStyle name="Normal 3 2 2 7 3 2 2 3" xfId="13651" xr:uid="{00000000-0005-0000-0000-00000B360000}"/>
    <cellStyle name="Normal 3 2 2 7 3 2 2 4" xfId="13652" xr:uid="{00000000-0005-0000-0000-00000C360000}"/>
    <cellStyle name="Normal 3 2 2 7 3 2 3" xfId="13653" xr:uid="{00000000-0005-0000-0000-00000D360000}"/>
    <cellStyle name="Normal 3 2 2 7 3 2 4" xfId="13654" xr:uid="{00000000-0005-0000-0000-00000E360000}"/>
    <cellStyle name="Normal 3 2 2 7 3 2 5" xfId="13655" xr:uid="{00000000-0005-0000-0000-00000F360000}"/>
    <cellStyle name="Normal 3 2 2 7 3 3" xfId="13656" xr:uid="{00000000-0005-0000-0000-000010360000}"/>
    <cellStyle name="Normal 3 2 2 7 3 3 2" xfId="13657" xr:uid="{00000000-0005-0000-0000-000011360000}"/>
    <cellStyle name="Normal 3 2 2 7 3 3 3" xfId="13658" xr:uid="{00000000-0005-0000-0000-000012360000}"/>
    <cellStyle name="Normal 3 2 2 7 3 3 4" xfId="13659" xr:uid="{00000000-0005-0000-0000-000013360000}"/>
    <cellStyle name="Normal 3 2 2 7 3 4" xfId="13660" xr:uid="{00000000-0005-0000-0000-000014360000}"/>
    <cellStyle name="Normal 3 2 2 7 3 5" xfId="13661" xr:uid="{00000000-0005-0000-0000-000015360000}"/>
    <cellStyle name="Normal 3 2 2 7 3 6" xfId="13662" xr:uid="{00000000-0005-0000-0000-000016360000}"/>
    <cellStyle name="Normal 3 2 2 7 4" xfId="13663" xr:uid="{00000000-0005-0000-0000-000017360000}"/>
    <cellStyle name="Normal 3 2 2 7 5" xfId="13664" xr:uid="{00000000-0005-0000-0000-000018360000}"/>
    <cellStyle name="Normal 3 2 2 7 5 2" xfId="13665" xr:uid="{00000000-0005-0000-0000-000019360000}"/>
    <cellStyle name="Normal 3 2 2 7 5 2 2" xfId="13666" xr:uid="{00000000-0005-0000-0000-00001A360000}"/>
    <cellStyle name="Normal 3 2 2 7 5 2 3" xfId="13667" xr:uid="{00000000-0005-0000-0000-00001B360000}"/>
    <cellStyle name="Normal 3 2 2 7 5 2 4" xfId="13668" xr:uid="{00000000-0005-0000-0000-00001C360000}"/>
    <cellStyle name="Normal 3 2 2 7 5 3" xfId="13669" xr:uid="{00000000-0005-0000-0000-00001D360000}"/>
    <cellStyle name="Normal 3 2 2 7 5 4" xfId="13670" xr:uid="{00000000-0005-0000-0000-00001E360000}"/>
    <cellStyle name="Normal 3 2 2 7 5 5" xfId="13671" xr:uid="{00000000-0005-0000-0000-00001F360000}"/>
    <cellStyle name="Normal 3 2 2 7 6" xfId="13672" xr:uid="{00000000-0005-0000-0000-000020360000}"/>
    <cellStyle name="Normal 3 2 2 7 6 2" xfId="13673" xr:uid="{00000000-0005-0000-0000-000021360000}"/>
    <cellStyle name="Normal 3 2 2 7 6 3" xfId="13674" xr:uid="{00000000-0005-0000-0000-000022360000}"/>
    <cellStyle name="Normal 3 2 2 7 6 4" xfId="13675" xr:uid="{00000000-0005-0000-0000-000023360000}"/>
    <cellStyle name="Normal 3 2 2 7 7" xfId="13676" xr:uid="{00000000-0005-0000-0000-000024360000}"/>
    <cellStyle name="Normal 3 2 2 7 8" xfId="13677" xr:uid="{00000000-0005-0000-0000-000025360000}"/>
    <cellStyle name="Normal 3 2 2 7 9" xfId="13678" xr:uid="{00000000-0005-0000-0000-000026360000}"/>
    <cellStyle name="Normal 3 2 2 8" xfId="13679" xr:uid="{00000000-0005-0000-0000-000027360000}"/>
    <cellStyle name="Normal 3 2 2 8 2" xfId="13680" xr:uid="{00000000-0005-0000-0000-000028360000}"/>
    <cellStyle name="Normal 3 2 2 8 2 2" xfId="13681" xr:uid="{00000000-0005-0000-0000-000029360000}"/>
    <cellStyle name="Normal 3 2 2 8 2 2 2" xfId="13682" xr:uid="{00000000-0005-0000-0000-00002A360000}"/>
    <cellStyle name="Normal 3 2 2 8 2 2 3" xfId="13683" xr:uid="{00000000-0005-0000-0000-00002B360000}"/>
    <cellStyle name="Normal 3 2 2 8 2 2 4" xfId="13684" xr:uid="{00000000-0005-0000-0000-00002C360000}"/>
    <cellStyle name="Normal 3 2 2 8 2 3" xfId="13685" xr:uid="{00000000-0005-0000-0000-00002D360000}"/>
    <cellStyle name="Normal 3 2 2 8 2 4" xfId="13686" xr:uid="{00000000-0005-0000-0000-00002E360000}"/>
    <cellStyle name="Normal 3 2 2 8 2 5" xfId="13687" xr:uid="{00000000-0005-0000-0000-00002F360000}"/>
    <cellStyle name="Normal 3 2 2 8 3" xfId="13688" xr:uid="{00000000-0005-0000-0000-000030360000}"/>
    <cellStyle name="Normal 3 2 2 8 3 2" xfId="13689" xr:uid="{00000000-0005-0000-0000-000031360000}"/>
    <cellStyle name="Normal 3 2 2 8 3 3" xfId="13690" xr:uid="{00000000-0005-0000-0000-000032360000}"/>
    <cellStyle name="Normal 3 2 2 8 3 4" xfId="13691" xr:uid="{00000000-0005-0000-0000-000033360000}"/>
    <cellStyle name="Normal 3 2 2 8 4" xfId="13692" xr:uid="{00000000-0005-0000-0000-000034360000}"/>
    <cellStyle name="Normal 3 2 2 8 5" xfId="13693" xr:uid="{00000000-0005-0000-0000-000035360000}"/>
    <cellStyle name="Normal 3 2 2 8 6" xfId="13694" xr:uid="{00000000-0005-0000-0000-000036360000}"/>
    <cellStyle name="Normal 3 2 2 9" xfId="13695" xr:uid="{00000000-0005-0000-0000-000037360000}"/>
    <cellStyle name="Normal 3 2 2 9 2" xfId="13696" xr:uid="{00000000-0005-0000-0000-000038360000}"/>
    <cellStyle name="Normal 3 2 2 9 2 2" xfId="13697" xr:uid="{00000000-0005-0000-0000-000039360000}"/>
    <cellStyle name="Normal 3 2 2 9 2 2 2" xfId="13698" xr:uid="{00000000-0005-0000-0000-00003A360000}"/>
    <cellStyle name="Normal 3 2 2 9 2 2 3" xfId="13699" xr:uid="{00000000-0005-0000-0000-00003B360000}"/>
    <cellStyle name="Normal 3 2 2 9 2 2 4" xfId="13700" xr:uid="{00000000-0005-0000-0000-00003C360000}"/>
    <cellStyle name="Normal 3 2 2 9 2 3" xfId="13701" xr:uid="{00000000-0005-0000-0000-00003D360000}"/>
    <cellStyle name="Normal 3 2 2 9 2 4" xfId="13702" xr:uid="{00000000-0005-0000-0000-00003E360000}"/>
    <cellStyle name="Normal 3 2 2 9 2 5" xfId="13703" xr:uid="{00000000-0005-0000-0000-00003F360000}"/>
    <cellStyle name="Normal 3 2 2 9 3" xfId="13704" xr:uid="{00000000-0005-0000-0000-000040360000}"/>
    <cellStyle name="Normal 3 2 2 9 3 2" xfId="13705" xr:uid="{00000000-0005-0000-0000-000041360000}"/>
    <cellStyle name="Normal 3 2 2 9 3 3" xfId="13706" xr:uid="{00000000-0005-0000-0000-000042360000}"/>
    <cellStyle name="Normal 3 2 2 9 3 4" xfId="13707" xr:uid="{00000000-0005-0000-0000-000043360000}"/>
    <cellStyle name="Normal 3 2 2 9 4" xfId="13708" xr:uid="{00000000-0005-0000-0000-000044360000}"/>
    <cellStyle name="Normal 3 2 2 9 5" xfId="13709" xr:uid="{00000000-0005-0000-0000-000045360000}"/>
    <cellStyle name="Normal 3 2 2 9 6" xfId="13710" xr:uid="{00000000-0005-0000-0000-000046360000}"/>
    <cellStyle name="Normal 3 2 20" xfId="13711" xr:uid="{00000000-0005-0000-0000-000047360000}"/>
    <cellStyle name="Normal 3 2 20 2" xfId="13712" xr:uid="{00000000-0005-0000-0000-000048360000}"/>
    <cellStyle name="Normal 3 2 20 2 2" xfId="13713" xr:uid="{00000000-0005-0000-0000-000049360000}"/>
    <cellStyle name="Normal 3 2 20 2 2 2" xfId="13714" xr:uid="{00000000-0005-0000-0000-00004A360000}"/>
    <cellStyle name="Normal 3 2 20 2 2 3" xfId="13715" xr:uid="{00000000-0005-0000-0000-00004B360000}"/>
    <cellStyle name="Normal 3 2 20 2 2 4" xfId="13716" xr:uid="{00000000-0005-0000-0000-00004C360000}"/>
    <cellStyle name="Normal 3 2 20 2 3" xfId="13717" xr:uid="{00000000-0005-0000-0000-00004D360000}"/>
    <cellStyle name="Normal 3 2 20 2 4" xfId="13718" xr:uid="{00000000-0005-0000-0000-00004E360000}"/>
    <cellStyle name="Normal 3 2 20 2 5" xfId="13719" xr:uid="{00000000-0005-0000-0000-00004F360000}"/>
    <cellStyle name="Normal 3 2 20 3" xfId="13720" xr:uid="{00000000-0005-0000-0000-000050360000}"/>
    <cellStyle name="Normal 3 2 20 4" xfId="13721" xr:uid="{00000000-0005-0000-0000-000051360000}"/>
    <cellStyle name="Normal 3 2 20 4 2" xfId="13722" xr:uid="{00000000-0005-0000-0000-000052360000}"/>
    <cellStyle name="Normal 3 2 20 4 3" xfId="13723" xr:uid="{00000000-0005-0000-0000-000053360000}"/>
    <cellStyle name="Normal 3 2 20 4 4" xfId="13724" xr:uid="{00000000-0005-0000-0000-000054360000}"/>
    <cellStyle name="Normal 3 2 20 5" xfId="13725" xr:uid="{00000000-0005-0000-0000-000055360000}"/>
    <cellStyle name="Normal 3 2 20 6" xfId="13726" xr:uid="{00000000-0005-0000-0000-000056360000}"/>
    <cellStyle name="Normal 3 2 20 7" xfId="13727" xr:uid="{00000000-0005-0000-0000-000057360000}"/>
    <cellStyle name="Normal 3 2 21" xfId="13728" xr:uid="{00000000-0005-0000-0000-000058360000}"/>
    <cellStyle name="Normal 3 2 21 2" xfId="13729" xr:uid="{00000000-0005-0000-0000-000059360000}"/>
    <cellStyle name="Normal 3 2 21 3" xfId="13730" xr:uid="{00000000-0005-0000-0000-00005A360000}"/>
    <cellStyle name="Normal 3 2 21 3 2" xfId="13731" xr:uid="{00000000-0005-0000-0000-00005B360000}"/>
    <cellStyle name="Normal 3 2 21 3 3" xfId="13732" xr:uid="{00000000-0005-0000-0000-00005C360000}"/>
    <cellStyle name="Normal 3 2 21 3 4" xfId="13733" xr:uid="{00000000-0005-0000-0000-00005D360000}"/>
    <cellStyle name="Normal 3 2 21 4" xfId="13734" xr:uid="{00000000-0005-0000-0000-00005E360000}"/>
    <cellStyle name="Normal 3 2 21 5" xfId="13735" xr:uid="{00000000-0005-0000-0000-00005F360000}"/>
    <cellStyle name="Normal 3 2 21 6" xfId="13736" xr:uid="{00000000-0005-0000-0000-000060360000}"/>
    <cellStyle name="Normal 3 2 22" xfId="13737" xr:uid="{00000000-0005-0000-0000-000061360000}"/>
    <cellStyle name="Normal 3 2 22 2" xfId="13738" xr:uid="{00000000-0005-0000-0000-000062360000}"/>
    <cellStyle name="Normal 3 2 22 3" xfId="13739" xr:uid="{00000000-0005-0000-0000-000063360000}"/>
    <cellStyle name="Normal 3 2 22 4" xfId="13740" xr:uid="{00000000-0005-0000-0000-000064360000}"/>
    <cellStyle name="Normal 3 2 23" xfId="13741" xr:uid="{00000000-0005-0000-0000-000065360000}"/>
    <cellStyle name="Normal 3 2 24" xfId="13742" xr:uid="{00000000-0005-0000-0000-000066360000}"/>
    <cellStyle name="Normal 3 2 25" xfId="13743" xr:uid="{00000000-0005-0000-0000-000067360000}"/>
    <cellStyle name="Normal 3 2 3" xfId="13744" xr:uid="{00000000-0005-0000-0000-000068360000}"/>
    <cellStyle name="Normal 3 2 3 10" xfId="13745" xr:uid="{00000000-0005-0000-0000-000069360000}"/>
    <cellStyle name="Normal 3 2 3 10 2" xfId="13746" xr:uid="{00000000-0005-0000-0000-00006A360000}"/>
    <cellStyle name="Normal 3 2 3 10 2 2" xfId="13747" xr:uid="{00000000-0005-0000-0000-00006B360000}"/>
    <cellStyle name="Normal 3 2 3 10 2 3" xfId="13748" xr:uid="{00000000-0005-0000-0000-00006C360000}"/>
    <cellStyle name="Normal 3 2 3 10 2 4" xfId="13749" xr:uid="{00000000-0005-0000-0000-00006D360000}"/>
    <cellStyle name="Normal 3 2 3 10 3" xfId="13750" xr:uid="{00000000-0005-0000-0000-00006E360000}"/>
    <cellStyle name="Normal 3 2 3 10 4" xfId="13751" xr:uid="{00000000-0005-0000-0000-00006F360000}"/>
    <cellStyle name="Normal 3 2 3 10 5" xfId="13752" xr:uid="{00000000-0005-0000-0000-000070360000}"/>
    <cellStyle name="Normal 3 2 3 11" xfId="13753" xr:uid="{00000000-0005-0000-0000-000071360000}"/>
    <cellStyle name="Normal 3 2 3 11 2" xfId="13754" xr:uid="{00000000-0005-0000-0000-000072360000}"/>
    <cellStyle name="Normal 3 2 3 11 3" xfId="13755" xr:uid="{00000000-0005-0000-0000-000073360000}"/>
    <cellStyle name="Normal 3 2 3 11 4" xfId="13756" xr:uid="{00000000-0005-0000-0000-000074360000}"/>
    <cellStyle name="Normal 3 2 3 12" xfId="13757" xr:uid="{00000000-0005-0000-0000-000075360000}"/>
    <cellStyle name="Normal 3 2 3 13" xfId="13758" xr:uid="{00000000-0005-0000-0000-000076360000}"/>
    <cellStyle name="Normal 3 2 3 14" xfId="13759" xr:uid="{00000000-0005-0000-0000-000077360000}"/>
    <cellStyle name="Normal 3 2 3 2" xfId="13760" xr:uid="{00000000-0005-0000-0000-000078360000}"/>
    <cellStyle name="Normal 3 2 3 2 10" xfId="13761" xr:uid="{00000000-0005-0000-0000-000079360000}"/>
    <cellStyle name="Normal 3 2 3 2 2" xfId="13762" xr:uid="{00000000-0005-0000-0000-00007A360000}"/>
    <cellStyle name="Normal 3 2 3 2 2 2" xfId="13763" xr:uid="{00000000-0005-0000-0000-00007B360000}"/>
    <cellStyle name="Normal 3 2 3 2 2 2 2" xfId="13764" xr:uid="{00000000-0005-0000-0000-00007C360000}"/>
    <cellStyle name="Normal 3 2 3 2 2 2 2 2" xfId="13765" xr:uid="{00000000-0005-0000-0000-00007D360000}"/>
    <cellStyle name="Normal 3 2 3 2 2 2 2 2 2" xfId="13766" xr:uid="{00000000-0005-0000-0000-00007E360000}"/>
    <cellStyle name="Normal 3 2 3 2 2 2 2 2 3" xfId="13767" xr:uid="{00000000-0005-0000-0000-00007F360000}"/>
    <cellStyle name="Normal 3 2 3 2 2 2 2 2 4" xfId="13768" xr:uid="{00000000-0005-0000-0000-000080360000}"/>
    <cellStyle name="Normal 3 2 3 2 2 2 2 3" xfId="13769" xr:uid="{00000000-0005-0000-0000-000081360000}"/>
    <cellStyle name="Normal 3 2 3 2 2 2 2 4" xfId="13770" xr:uid="{00000000-0005-0000-0000-000082360000}"/>
    <cellStyle name="Normal 3 2 3 2 2 2 2 5" xfId="13771" xr:uid="{00000000-0005-0000-0000-000083360000}"/>
    <cellStyle name="Normal 3 2 3 2 2 2 3" xfId="13772" xr:uid="{00000000-0005-0000-0000-000084360000}"/>
    <cellStyle name="Normal 3 2 3 2 2 2 3 2" xfId="13773" xr:uid="{00000000-0005-0000-0000-000085360000}"/>
    <cellStyle name="Normal 3 2 3 2 2 2 3 3" xfId="13774" xr:uid="{00000000-0005-0000-0000-000086360000}"/>
    <cellStyle name="Normal 3 2 3 2 2 2 3 4" xfId="13775" xr:uid="{00000000-0005-0000-0000-000087360000}"/>
    <cellStyle name="Normal 3 2 3 2 2 2 4" xfId="13776" xr:uid="{00000000-0005-0000-0000-000088360000}"/>
    <cellStyle name="Normal 3 2 3 2 2 2 5" xfId="13777" xr:uid="{00000000-0005-0000-0000-000089360000}"/>
    <cellStyle name="Normal 3 2 3 2 2 2 6" xfId="13778" xr:uid="{00000000-0005-0000-0000-00008A360000}"/>
    <cellStyle name="Normal 3 2 3 2 2 3" xfId="13779" xr:uid="{00000000-0005-0000-0000-00008B360000}"/>
    <cellStyle name="Normal 3 2 3 2 2 3 2" xfId="13780" xr:uid="{00000000-0005-0000-0000-00008C360000}"/>
    <cellStyle name="Normal 3 2 3 2 2 3 2 2" xfId="13781" xr:uid="{00000000-0005-0000-0000-00008D360000}"/>
    <cellStyle name="Normal 3 2 3 2 2 3 2 2 2" xfId="13782" xr:uid="{00000000-0005-0000-0000-00008E360000}"/>
    <cellStyle name="Normal 3 2 3 2 2 3 2 2 3" xfId="13783" xr:uid="{00000000-0005-0000-0000-00008F360000}"/>
    <cellStyle name="Normal 3 2 3 2 2 3 2 2 4" xfId="13784" xr:uid="{00000000-0005-0000-0000-000090360000}"/>
    <cellStyle name="Normal 3 2 3 2 2 3 2 3" xfId="13785" xr:uid="{00000000-0005-0000-0000-000091360000}"/>
    <cellStyle name="Normal 3 2 3 2 2 3 2 4" xfId="13786" xr:uid="{00000000-0005-0000-0000-000092360000}"/>
    <cellStyle name="Normal 3 2 3 2 2 3 2 5" xfId="13787" xr:uid="{00000000-0005-0000-0000-000093360000}"/>
    <cellStyle name="Normal 3 2 3 2 2 3 3" xfId="13788" xr:uid="{00000000-0005-0000-0000-000094360000}"/>
    <cellStyle name="Normal 3 2 3 2 2 3 3 2" xfId="13789" xr:uid="{00000000-0005-0000-0000-000095360000}"/>
    <cellStyle name="Normal 3 2 3 2 2 3 3 3" xfId="13790" xr:uid="{00000000-0005-0000-0000-000096360000}"/>
    <cellStyle name="Normal 3 2 3 2 2 3 3 4" xfId="13791" xr:uid="{00000000-0005-0000-0000-000097360000}"/>
    <cellStyle name="Normal 3 2 3 2 2 3 4" xfId="13792" xr:uid="{00000000-0005-0000-0000-000098360000}"/>
    <cellStyle name="Normal 3 2 3 2 2 3 5" xfId="13793" xr:uid="{00000000-0005-0000-0000-000099360000}"/>
    <cellStyle name="Normal 3 2 3 2 2 3 6" xfId="13794" xr:uid="{00000000-0005-0000-0000-00009A360000}"/>
    <cellStyle name="Normal 3 2 3 2 2 4" xfId="13795" xr:uid="{00000000-0005-0000-0000-00009B360000}"/>
    <cellStyle name="Normal 3 2 3 2 2 5" xfId="13796" xr:uid="{00000000-0005-0000-0000-00009C360000}"/>
    <cellStyle name="Normal 3 2 3 2 2 5 2" xfId="13797" xr:uid="{00000000-0005-0000-0000-00009D360000}"/>
    <cellStyle name="Normal 3 2 3 2 2 5 2 2" xfId="13798" xr:uid="{00000000-0005-0000-0000-00009E360000}"/>
    <cellStyle name="Normal 3 2 3 2 2 5 2 3" xfId="13799" xr:uid="{00000000-0005-0000-0000-00009F360000}"/>
    <cellStyle name="Normal 3 2 3 2 2 5 2 4" xfId="13800" xr:uid="{00000000-0005-0000-0000-0000A0360000}"/>
    <cellStyle name="Normal 3 2 3 2 2 5 3" xfId="13801" xr:uid="{00000000-0005-0000-0000-0000A1360000}"/>
    <cellStyle name="Normal 3 2 3 2 2 5 4" xfId="13802" xr:uid="{00000000-0005-0000-0000-0000A2360000}"/>
    <cellStyle name="Normal 3 2 3 2 2 5 5" xfId="13803" xr:uid="{00000000-0005-0000-0000-0000A3360000}"/>
    <cellStyle name="Normal 3 2 3 2 2 6" xfId="13804" xr:uid="{00000000-0005-0000-0000-0000A4360000}"/>
    <cellStyle name="Normal 3 2 3 2 2 6 2" xfId="13805" xr:uid="{00000000-0005-0000-0000-0000A5360000}"/>
    <cellStyle name="Normal 3 2 3 2 2 6 3" xfId="13806" xr:uid="{00000000-0005-0000-0000-0000A6360000}"/>
    <cellStyle name="Normal 3 2 3 2 2 6 4" xfId="13807" xr:uid="{00000000-0005-0000-0000-0000A7360000}"/>
    <cellStyle name="Normal 3 2 3 2 2 7" xfId="13808" xr:uid="{00000000-0005-0000-0000-0000A8360000}"/>
    <cellStyle name="Normal 3 2 3 2 2 8" xfId="13809" xr:uid="{00000000-0005-0000-0000-0000A9360000}"/>
    <cellStyle name="Normal 3 2 3 2 2 9" xfId="13810" xr:uid="{00000000-0005-0000-0000-0000AA360000}"/>
    <cellStyle name="Normal 3 2 3 2 3" xfId="13811" xr:uid="{00000000-0005-0000-0000-0000AB360000}"/>
    <cellStyle name="Normal 3 2 3 2 3 2" xfId="13812" xr:uid="{00000000-0005-0000-0000-0000AC360000}"/>
    <cellStyle name="Normal 3 2 3 2 3 2 2" xfId="13813" xr:uid="{00000000-0005-0000-0000-0000AD360000}"/>
    <cellStyle name="Normal 3 2 3 2 3 2 2 2" xfId="13814" xr:uid="{00000000-0005-0000-0000-0000AE360000}"/>
    <cellStyle name="Normal 3 2 3 2 3 2 2 3" xfId="13815" xr:uid="{00000000-0005-0000-0000-0000AF360000}"/>
    <cellStyle name="Normal 3 2 3 2 3 2 2 4" xfId="13816" xr:uid="{00000000-0005-0000-0000-0000B0360000}"/>
    <cellStyle name="Normal 3 2 3 2 3 2 3" xfId="13817" xr:uid="{00000000-0005-0000-0000-0000B1360000}"/>
    <cellStyle name="Normal 3 2 3 2 3 2 4" xfId="13818" xr:uid="{00000000-0005-0000-0000-0000B2360000}"/>
    <cellStyle name="Normal 3 2 3 2 3 2 5" xfId="13819" xr:uid="{00000000-0005-0000-0000-0000B3360000}"/>
    <cellStyle name="Normal 3 2 3 2 3 3" xfId="13820" xr:uid="{00000000-0005-0000-0000-0000B4360000}"/>
    <cellStyle name="Normal 3 2 3 2 3 3 2" xfId="13821" xr:uid="{00000000-0005-0000-0000-0000B5360000}"/>
    <cellStyle name="Normal 3 2 3 2 3 3 3" xfId="13822" xr:uid="{00000000-0005-0000-0000-0000B6360000}"/>
    <cellStyle name="Normal 3 2 3 2 3 3 4" xfId="13823" xr:uid="{00000000-0005-0000-0000-0000B7360000}"/>
    <cellStyle name="Normal 3 2 3 2 3 4" xfId="13824" xr:uid="{00000000-0005-0000-0000-0000B8360000}"/>
    <cellStyle name="Normal 3 2 3 2 3 5" xfId="13825" xr:uid="{00000000-0005-0000-0000-0000B9360000}"/>
    <cellStyle name="Normal 3 2 3 2 3 6" xfId="13826" xr:uid="{00000000-0005-0000-0000-0000BA360000}"/>
    <cellStyle name="Normal 3 2 3 2 4" xfId="13827" xr:uid="{00000000-0005-0000-0000-0000BB360000}"/>
    <cellStyle name="Normal 3 2 3 2 4 2" xfId="13828" xr:uid="{00000000-0005-0000-0000-0000BC360000}"/>
    <cellStyle name="Normal 3 2 3 2 4 2 2" xfId="13829" xr:uid="{00000000-0005-0000-0000-0000BD360000}"/>
    <cellStyle name="Normal 3 2 3 2 4 2 2 2" xfId="13830" xr:uid="{00000000-0005-0000-0000-0000BE360000}"/>
    <cellStyle name="Normal 3 2 3 2 4 2 2 3" xfId="13831" xr:uid="{00000000-0005-0000-0000-0000BF360000}"/>
    <cellStyle name="Normal 3 2 3 2 4 2 2 4" xfId="13832" xr:uid="{00000000-0005-0000-0000-0000C0360000}"/>
    <cellStyle name="Normal 3 2 3 2 4 2 3" xfId="13833" xr:uid="{00000000-0005-0000-0000-0000C1360000}"/>
    <cellStyle name="Normal 3 2 3 2 4 2 4" xfId="13834" xr:uid="{00000000-0005-0000-0000-0000C2360000}"/>
    <cellStyle name="Normal 3 2 3 2 4 2 5" xfId="13835" xr:uid="{00000000-0005-0000-0000-0000C3360000}"/>
    <cellStyle name="Normal 3 2 3 2 4 3" xfId="13836" xr:uid="{00000000-0005-0000-0000-0000C4360000}"/>
    <cellStyle name="Normal 3 2 3 2 4 3 2" xfId="13837" xr:uid="{00000000-0005-0000-0000-0000C5360000}"/>
    <cellStyle name="Normal 3 2 3 2 4 3 3" xfId="13838" xr:uid="{00000000-0005-0000-0000-0000C6360000}"/>
    <cellStyle name="Normal 3 2 3 2 4 3 4" xfId="13839" xr:uid="{00000000-0005-0000-0000-0000C7360000}"/>
    <cellStyle name="Normal 3 2 3 2 4 4" xfId="13840" xr:uid="{00000000-0005-0000-0000-0000C8360000}"/>
    <cellStyle name="Normal 3 2 3 2 4 5" xfId="13841" xr:uid="{00000000-0005-0000-0000-0000C9360000}"/>
    <cellStyle name="Normal 3 2 3 2 4 6" xfId="13842" xr:uid="{00000000-0005-0000-0000-0000CA360000}"/>
    <cellStyle name="Normal 3 2 3 2 5" xfId="13843" xr:uid="{00000000-0005-0000-0000-0000CB360000}"/>
    <cellStyle name="Normal 3 2 3 2 6" xfId="13844" xr:uid="{00000000-0005-0000-0000-0000CC360000}"/>
    <cellStyle name="Normal 3 2 3 2 6 2" xfId="13845" xr:uid="{00000000-0005-0000-0000-0000CD360000}"/>
    <cellStyle name="Normal 3 2 3 2 6 2 2" xfId="13846" xr:uid="{00000000-0005-0000-0000-0000CE360000}"/>
    <cellStyle name="Normal 3 2 3 2 6 2 3" xfId="13847" xr:uid="{00000000-0005-0000-0000-0000CF360000}"/>
    <cellStyle name="Normal 3 2 3 2 6 2 4" xfId="13848" xr:uid="{00000000-0005-0000-0000-0000D0360000}"/>
    <cellStyle name="Normal 3 2 3 2 6 3" xfId="13849" xr:uid="{00000000-0005-0000-0000-0000D1360000}"/>
    <cellStyle name="Normal 3 2 3 2 6 4" xfId="13850" xr:uid="{00000000-0005-0000-0000-0000D2360000}"/>
    <cellStyle name="Normal 3 2 3 2 6 5" xfId="13851" xr:uid="{00000000-0005-0000-0000-0000D3360000}"/>
    <cellStyle name="Normal 3 2 3 2 7" xfId="13852" xr:uid="{00000000-0005-0000-0000-0000D4360000}"/>
    <cellStyle name="Normal 3 2 3 2 7 2" xfId="13853" xr:uid="{00000000-0005-0000-0000-0000D5360000}"/>
    <cellStyle name="Normal 3 2 3 2 7 3" xfId="13854" xr:uid="{00000000-0005-0000-0000-0000D6360000}"/>
    <cellStyle name="Normal 3 2 3 2 7 4" xfId="13855" xr:uid="{00000000-0005-0000-0000-0000D7360000}"/>
    <cellStyle name="Normal 3 2 3 2 8" xfId="13856" xr:uid="{00000000-0005-0000-0000-0000D8360000}"/>
    <cellStyle name="Normal 3 2 3 2 9" xfId="13857" xr:uid="{00000000-0005-0000-0000-0000D9360000}"/>
    <cellStyle name="Normal 3 2 3 3" xfId="13858" xr:uid="{00000000-0005-0000-0000-0000DA360000}"/>
    <cellStyle name="Normal 3 2 3 3 10" xfId="13859" xr:uid="{00000000-0005-0000-0000-0000DB360000}"/>
    <cellStyle name="Normal 3 2 3 3 2" xfId="13860" xr:uid="{00000000-0005-0000-0000-0000DC360000}"/>
    <cellStyle name="Normal 3 2 3 3 2 2" xfId="13861" xr:uid="{00000000-0005-0000-0000-0000DD360000}"/>
    <cellStyle name="Normal 3 2 3 3 2 2 2" xfId="13862" xr:uid="{00000000-0005-0000-0000-0000DE360000}"/>
    <cellStyle name="Normal 3 2 3 3 2 2 2 2" xfId="13863" xr:uid="{00000000-0005-0000-0000-0000DF360000}"/>
    <cellStyle name="Normal 3 2 3 3 2 2 2 2 2" xfId="13864" xr:uid="{00000000-0005-0000-0000-0000E0360000}"/>
    <cellStyle name="Normal 3 2 3 3 2 2 2 2 3" xfId="13865" xr:uid="{00000000-0005-0000-0000-0000E1360000}"/>
    <cellStyle name="Normal 3 2 3 3 2 2 2 2 4" xfId="13866" xr:uid="{00000000-0005-0000-0000-0000E2360000}"/>
    <cellStyle name="Normal 3 2 3 3 2 2 2 3" xfId="13867" xr:uid="{00000000-0005-0000-0000-0000E3360000}"/>
    <cellStyle name="Normal 3 2 3 3 2 2 2 4" xfId="13868" xr:uid="{00000000-0005-0000-0000-0000E4360000}"/>
    <cellStyle name="Normal 3 2 3 3 2 2 2 5" xfId="13869" xr:uid="{00000000-0005-0000-0000-0000E5360000}"/>
    <cellStyle name="Normal 3 2 3 3 2 2 3" xfId="13870" xr:uid="{00000000-0005-0000-0000-0000E6360000}"/>
    <cellStyle name="Normal 3 2 3 3 2 2 3 2" xfId="13871" xr:uid="{00000000-0005-0000-0000-0000E7360000}"/>
    <cellStyle name="Normal 3 2 3 3 2 2 3 3" xfId="13872" xr:uid="{00000000-0005-0000-0000-0000E8360000}"/>
    <cellStyle name="Normal 3 2 3 3 2 2 3 4" xfId="13873" xr:uid="{00000000-0005-0000-0000-0000E9360000}"/>
    <cellStyle name="Normal 3 2 3 3 2 2 4" xfId="13874" xr:uid="{00000000-0005-0000-0000-0000EA360000}"/>
    <cellStyle name="Normal 3 2 3 3 2 2 5" xfId="13875" xr:uid="{00000000-0005-0000-0000-0000EB360000}"/>
    <cellStyle name="Normal 3 2 3 3 2 2 6" xfId="13876" xr:uid="{00000000-0005-0000-0000-0000EC360000}"/>
    <cellStyle name="Normal 3 2 3 3 2 3" xfId="13877" xr:uid="{00000000-0005-0000-0000-0000ED360000}"/>
    <cellStyle name="Normal 3 2 3 3 2 3 2" xfId="13878" xr:uid="{00000000-0005-0000-0000-0000EE360000}"/>
    <cellStyle name="Normal 3 2 3 3 2 3 2 2" xfId="13879" xr:uid="{00000000-0005-0000-0000-0000EF360000}"/>
    <cellStyle name="Normal 3 2 3 3 2 3 2 2 2" xfId="13880" xr:uid="{00000000-0005-0000-0000-0000F0360000}"/>
    <cellStyle name="Normal 3 2 3 3 2 3 2 2 3" xfId="13881" xr:uid="{00000000-0005-0000-0000-0000F1360000}"/>
    <cellStyle name="Normal 3 2 3 3 2 3 2 2 4" xfId="13882" xr:uid="{00000000-0005-0000-0000-0000F2360000}"/>
    <cellStyle name="Normal 3 2 3 3 2 3 2 3" xfId="13883" xr:uid="{00000000-0005-0000-0000-0000F3360000}"/>
    <cellStyle name="Normal 3 2 3 3 2 3 2 4" xfId="13884" xr:uid="{00000000-0005-0000-0000-0000F4360000}"/>
    <cellStyle name="Normal 3 2 3 3 2 3 2 5" xfId="13885" xr:uid="{00000000-0005-0000-0000-0000F5360000}"/>
    <cellStyle name="Normal 3 2 3 3 2 3 3" xfId="13886" xr:uid="{00000000-0005-0000-0000-0000F6360000}"/>
    <cellStyle name="Normal 3 2 3 3 2 3 3 2" xfId="13887" xr:uid="{00000000-0005-0000-0000-0000F7360000}"/>
    <cellStyle name="Normal 3 2 3 3 2 3 3 3" xfId="13888" xr:uid="{00000000-0005-0000-0000-0000F8360000}"/>
    <cellStyle name="Normal 3 2 3 3 2 3 3 4" xfId="13889" xr:uid="{00000000-0005-0000-0000-0000F9360000}"/>
    <cellStyle name="Normal 3 2 3 3 2 3 4" xfId="13890" xr:uid="{00000000-0005-0000-0000-0000FA360000}"/>
    <cellStyle name="Normal 3 2 3 3 2 3 5" xfId="13891" xr:uid="{00000000-0005-0000-0000-0000FB360000}"/>
    <cellStyle name="Normal 3 2 3 3 2 3 6" xfId="13892" xr:uid="{00000000-0005-0000-0000-0000FC360000}"/>
    <cellStyle name="Normal 3 2 3 3 2 4" xfId="13893" xr:uid="{00000000-0005-0000-0000-0000FD360000}"/>
    <cellStyle name="Normal 3 2 3 3 2 4 2" xfId="13894" xr:uid="{00000000-0005-0000-0000-0000FE360000}"/>
    <cellStyle name="Normal 3 2 3 3 2 4 2 2" xfId="13895" xr:uid="{00000000-0005-0000-0000-0000FF360000}"/>
    <cellStyle name="Normal 3 2 3 3 2 4 2 3" xfId="13896" xr:uid="{00000000-0005-0000-0000-000000370000}"/>
    <cellStyle name="Normal 3 2 3 3 2 4 2 4" xfId="13897" xr:uid="{00000000-0005-0000-0000-000001370000}"/>
    <cellStyle name="Normal 3 2 3 3 2 4 3" xfId="13898" xr:uid="{00000000-0005-0000-0000-000002370000}"/>
    <cellStyle name="Normal 3 2 3 3 2 4 4" xfId="13899" xr:uid="{00000000-0005-0000-0000-000003370000}"/>
    <cellStyle name="Normal 3 2 3 3 2 4 5" xfId="13900" xr:uid="{00000000-0005-0000-0000-000004370000}"/>
    <cellStyle name="Normal 3 2 3 3 2 5" xfId="13901" xr:uid="{00000000-0005-0000-0000-000005370000}"/>
    <cellStyle name="Normal 3 2 3 3 2 5 2" xfId="13902" xr:uid="{00000000-0005-0000-0000-000006370000}"/>
    <cellStyle name="Normal 3 2 3 3 2 5 3" xfId="13903" xr:uid="{00000000-0005-0000-0000-000007370000}"/>
    <cellStyle name="Normal 3 2 3 3 2 5 4" xfId="13904" xr:uid="{00000000-0005-0000-0000-000008370000}"/>
    <cellStyle name="Normal 3 2 3 3 2 6" xfId="13905" xr:uid="{00000000-0005-0000-0000-000009370000}"/>
    <cellStyle name="Normal 3 2 3 3 2 7" xfId="13906" xr:uid="{00000000-0005-0000-0000-00000A370000}"/>
    <cellStyle name="Normal 3 2 3 3 2 8" xfId="13907" xr:uid="{00000000-0005-0000-0000-00000B370000}"/>
    <cellStyle name="Normal 3 2 3 3 3" xfId="13908" xr:uid="{00000000-0005-0000-0000-00000C370000}"/>
    <cellStyle name="Normal 3 2 3 3 3 2" xfId="13909" xr:uid="{00000000-0005-0000-0000-00000D370000}"/>
    <cellStyle name="Normal 3 2 3 3 3 2 2" xfId="13910" xr:uid="{00000000-0005-0000-0000-00000E370000}"/>
    <cellStyle name="Normal 3 2 3 3 3 2 2 2" xfId="13911" xr:uid="{00000000-0005-0000-0000-00000F370000}"/>
    <cellStyle name="Normal 3 2 3 3 3 2 2 3" xfId="13912" xr:uid="{00000000-0005-0000-0000-000010370000}"/>
    <cellStyle name="Normal 3 2 3 3 3 2 2 4" xfId="13913" xr:uid="{00000000-0005-0000-0000-000011370000}"/>
    <cellStyle name="Normal 3 2 3 3 3 2 3" xfId="13914" xr:uid="{00000000-0005-0000-0000-000012370000}"/>
    <cellStyle name="Normal 3 2 3 3 3 2 4" xfId="13915" xr:uid="{00000000-0005-0000-0000-000013370000}"/>
    <cellStyle name="Normal 3 2 3 3 3 2 5" xfId="13916" xr:uid="{00000000-0005-0000-0000-000014370000}"/>
    <cellStyle name="Normal 3 2 3 3 3 3" xfId="13917" xr:uid="{00000000-0005-0000-0000-000015370000}"/>
    <cellStyle name="Normal 3 2 3 3 3 3 2" xfId="13918" xr:uid="{00000000-0005-0000-0000-000016370000}"/>
    <cellStyle name="Normal 3 2 3 3 3 3 3" xfId="13919" xr:uid="{00000000-0005-0000-0000-000017370000}"/>
    <cellStyle name="Normal 3 2 3 3 3 3 4" xfId="13920" xr:uid="{00000000-0005-0000-0000-000018370000}"/>
    <cellStyle name="Normal 3 2 3 3 3 4" xfId="13921" xr:uid="{00000000-0005-0000-0000-000019370000}"/>
    <cellStyle name="Normal 3 2 3 3 3 5" xfId="13922" xr:uid="{00000000-0005-0000-0000-00001A370000}"/>
    <cellStyle name="Normal 3 2 3 3 3 6" xfId="13923" xr:uid="{00000000-0005-0000-0000-00001B370000}"/>
    <cellStyle name="Normal 3 2 3 3 4" xfId="13924" xr:uid="{00000000-0005-0000-0000-00001C370000}"/>
    <cellStyle name="Normal 3 2 3 3 4 2" xfId="13925" xr:uid="{00000000-0005-0000-0000-00001D370000}"/>
    <cellStyle name="Normal 3 2 3 3 4 2 2" xfId="13926" xr:uid="{00000000-0005-0000-0000-00001E370000}"/>
    <cellStyle name="Normal 3 2 3 3 4 2 2 2" xfId="13927" xr:uid="{00000000-0005-0000-0000-00001F370000}"/>
    <cellStyle name="Normal 3 2 3 3 4 2 2 3" xfId="13928" xr:uid="{00000000-0005-0000-0000-000020370000}"/>
    <cellStyle name="Normal 3 2 3 3 4 2 2 4" xfId="13929" xr:uid="{00000000-0005-0000-0000-000021370000}"/>
    <cellStyle name="Normal 3 2 3 3 4 2 3" xfId="13930" xr:uid="{00000000-0005-0000-0000-000022370000}"/>
    <cellStyle name="Normal 3 2 3 3 4 2 4" xfId="13931" xr:uid="{00000000-0005-0000-0000-000023370000}"/>
    <cellStyle name="Normal 3 2 3 3 4 2 5" xfId="13932" xr:uid="{00000000-0005-0000-0000-000024370000}"/>
    <cellStyle name="Normal 3 2 3 3 4 3" xfId="13933" xr:uid="{00000000-0005-0000-0000-000025370000}"/>
    <cellStyle name="Normal 3 2 3 3 4 3 2" xfId="13934" xr:uid="{00000000-0005-0000-0000-000026370000}"/>
    <cellStyle name="Normal 3 2 3 3 4 3 3" xfId="13935" xr:uid="{00000000-0005-0000-0000-000027370000}"/>
    <cellStyle name="Normal 3 2 3 3 4 3 4" xfId="13936" xr:uid="{00000000-0005-0000-0000-000028370000}"/>
    <cellStyle name="Normal 3 2 3 3 4 4" xfId="13937" xr:uid="{00000000-0005-0000-0000-000029370000}"/>
    <cellStyle name="Normal 3 2 3 3 4 5" xfId="13938" xr:uid="{00000000-0005-0000-0000-00002A370000}"/>
    <cellStyle name="Normal 3 2 3 3 4 6" xfId="13939" xr:uid="{00000000-0005-0000-0000-00002B370000}"/>
    <cellStyle name="Normal 3 2 3 3 5" xfId="13940" xr:uid="{00000000-0005-0000-0000-00002C370000}"/>
    <cellStyle name="Normal 3 2 3 3 6" xfId="13941" xr:uid="{00000000-0005-0000-0000-00002D370000}"/>
    <cellStyle name="Normal 3 2 3 3 6 2" xfId="13942" xr:uid="{00000000-0005-0000-0000-00002E370000}"/>
    <cellStyle name="Normal 3 2 3 3 6 2 2" xfId="13943" xr:uid="{00000000-0005-0000-0000-00002F370000}"/>
    <cellStyle name="Normal 3 2 3 3 6 2 3" xfId="13944" xr:uid="{00000000-0005-0000-0000-000030370000}"/>
    <cellStyle name="Normal 3 2 3 3 6 2 4" xfId="13945" xr:uid="{00000000-0005-0000-0000-000031370000}"/>
    <cellStyle name="Normal 3 2 3 3 6 3" xfId="13946" xr:uid="{00000000-0005-0000-0000-000032370000}"/>
    <cellStyle name="Normal 3 2 3 3 6 4" xfId="13947" xr:uid="{00000000-0005-0000-0000-000033370000}"/>
    <cellStyle name="Normal 3 2 3 3 6 5" xfId="13948" xr:uid="{00000000-0005-0000-0000-000034370000}"/>
    <cellStyle name="Normal 3 2 3 3 7" xfId="13949" xr:uid="{00000000-0005-0000-0000-000035370000}"/>
    <cellStyle name="Normal 3 2 3 3 7 2" xfId="13950" xr:uid="{00000000-0005-0000-0000-000036370000}"/>
    <cellStyle name="Normal 3 2 3 3 7 3" xfId="13951" xr:uid="{00000000-0005-0000-0000-000037370000}"/>
    <cellStyle name="Normal 3 2 3 3 7 4" xfId="13952" xr:uid="{00000000-0005-0000-0000-000038370000}"/>
    <cellStyle name="Normal 3 2 3 3 8" xfId="13953" xr:uid="{00000000-0005-0000-0000-000039370000}"/>
    <cellStyle name="Normal 3 2 3 3 9" xfId="13954" xr:uid="{00000000-0005-0000-0000-00003A370000}"/>
    <cellStyle name="Normal 3 2 3 4" xfId="13955" xr:uid="{00000000-0005-0000-0000-00003B370000}"/>
    <cellStyle name="Normal 3 2 3 4 10" xfId="13956" xr:uid="{00000000-0005-0000-0000-00003C370000}"/>
    <cellStyle name="Normal 3 2 3 4 2" xfId="13957" xr:uid="{00000000-0005-0000-0000-00003D370000}"/>
    <cellStyle name="Normal 3 2 3 4 2 2" xfId="13958" xr:uid="{00000000-0005-0000-0000-00003E370000}"/>
    <cellStyle name="Normal 3 2 3 4 2 2 2" xfId="13959" xr:uid="{00000000-0005-0000-0000-00003F370000}"/>
    <cellStyle name="Normal 3 2 3 4 2 2 2 2" xfId="13960" xr:uid="{00000000-0005-0000-0000-000040370000}"/>
    <cellStyle name="Normal 3 2 3 4 2 2 2 2 2" xfId="13961" xr:uid="{00000000-0005-0000-0000-000041370000}"/>
    <cellStyle name="Normal 3 2 3 4 2 2 2 2 3" xfId="13962" xr:uid="{00000000-0005-0000-0000-000042370000}"/>
    <cellStyle name="Normal 3 2 3 4 2 2 2 2 4" xfId="13963" xr:uid="{00000000-0005-0000-0000-000043370000}"/>
    <cellStyle name="Normal 3 2 3 4 2 2 2 3" xfId="13964" xr:uid="{00000000-0005-0000-0000-000044370000}"/>
    <cellStyle name="Normal 3 2 3 4 2 2 2 4" xfId="13965" xr:uid="{00000000-0005-0000-0000-000045370000}"/>
    <cellStyle name="Normal 3 2 3 4 2 2 2 5" xfId="13966" xr:uid="{00000000-0005-0000-0000-000046370000}"/>
    <cellStyle name="Normal 3 2 3 4 2 2 3" xfId="13967" xr:uid="{00000000-0005-0000-0000-000047370000}"/>
    <cellStyle name="Normal 3 2 3 4 2 2 3 2" xfId="13968" xr:uid="{00000000-0005-0000-0000-000048370000}"/>
    <cellStyle name="Normal 3 2 3 4 2 2 3 3" xfId="13969" xr:uid="{00000000-0005-0000-0000-000049370000}"/>
    <cellStyle name="Normal 3 2 3 4 2 2 3 4" xfId="13970" xr:uid="{00000000-0005-0000-0000-00004A370000}"/>
    <cellStyle name="Normal 3 2 3 4 2 2 4" xfId="13971" xr:uid="{00000000-0005-0000-0000-00004B370000}"/>
    <cellStyle name="Normal 3 2 3 4 2 2 5" xfId="13972" xr:uid="{00000000-0005-0000-0000-00004C370000}"/>
    <cellStyle name="Normal 3 2 3 4 2 2 6" xfId="13973" xr:uid="{00000000-0005-0000-0000-00004D370000}"/>
    <cellStyle name="Normal 3 2 3 4 2 3" xfId="13974" xr:uid="{00000000-0005-0000-0000-00004E370000}"/>
    <cellStyle name="Normal 3 2 3 4 2 3 2" xfId="13975" xr:uid="{00000000-0005-0000-0000-00004F370000}"/>
    <cellStyle name="Normal 3 2 3 4 2 3 2 2" xfId="13976" xr:uid="{00000000-0005-0000-0000-000050370000}"/>
    <cellStyle name="Normal 3 2 3 4 2 3 2 2 2" xfId="13977" xr:uid="{00000000-0005-0000-0000-000051370000}"/>
    <cellStyle name="Normal 3 2 3 4 2 3 2 2 3" xfId="13978" xr:uid="{00000000-0005-0000-0000-000052370000}"/>
    <cellStyle name="Normal 3 2 3 4 2 3 2 2 4" xfId="13979" xr:uid="{00000000-0005-0000-0000-000053370000}"/>
    <cellStyle name="Normal 3 2 3 4 2 3 2 3" xfId="13980" xr:uid="{00000000-0005-0000-0000-000054370000}"/>
    <cellStyle name="Normal 3 2 3 4 2 3 2 4" xfId="13981" xr:uid="{00000000-0005-0000-0000-000055370000}"/>
    <cellStyle name="Normal 3 2 3 4 2 3 2 5" xfId="13982" xr:uid="{00000000-0005-0000-0000-000056370000}"/>
    <cellStyle name="Normal 3 2 3 4 2 3 3" xfId="13983" xr:uid="{00000000-0005-0000-0000-000057370000}"/>
    <cellStyle name="Normal 3 2 3 4 2 3 3 2" xfId="13984" xr:uid="{00000000-0005-0000-0000-000058370000}"/>
    <cellStyle name="Normal 3 2 3 4 2 3 3 3" xfId="13985" xr:uid="{00000000-0005-0000-0000-000059370000}"/>
    <cellStyle name="Normal 3 2 3 4 2 3 3 4" xfId="13986" xr:uid="{00000000-0005-0000-0000-00005A370000}"/>
    <cellStyle name="Normal 3 2 3 4 2 3 4" xfId="13987" xr:uid="{00000000-0005-0000-0000-00005B370000}"/>
    <cellStyle name="Normal 3 2 3 4 2 3 5" xfId="13988" xr:uid="{00000000-0005-0000-0000-00005C370000}"/>
    <cellStyle name="Normal 3 2 3 4 2 3 6" xfId="13989" xr:uid="{00000000-0005-0000-0000-00005D370000}"/>
    <cellStyle name="Normal 3 2 3 4 2 4" xfId="13990" xr:uid="{00000000-0005-0000-0000-00005E370000}"/>
    <cellStyle name="Normal 3 2 3 4 2 4 2" xfId="13991" xr:uid="{00000000-0005-0000-0000-00005F370000}"/>
    <cellStyle name="Normal 3 2 3 4 2 4 2 2" xfId="13992" xr:uid="{00000000-0005-0000-0000-000060370000}"/>
    <cellStyle name="Normal 3 2 3 4 2 4 2 3" xfId="13993" xr:uid="{00000000-0005-0000-0000-000061370000}"/>
    <cellStyle name="Normal 3 2 3 4 2 4 2 4" xfId="13994" xr:uid="{00000000-0005-0000-0000-000062370000}"/>
    <cellStyle name="Normal 3 2 3 4 2 4 3" xfId="13995" xr:uid="{00000000-0005-0000-0000-000063370000}"/>
    <cellStyle name="Normal 3 2 3 4 2 4 4" xfId="13996" xr:uid="{00000000-0005-0000-0000-000064370000}"/>
    <cellStyle name="Normal 3 2 3 4 2 4 5" xfId="13997" xr:uid="{00000000-0005-0000-0000-000065370000}"/>
    <cellStyle name="Normal 3 2 3 4 2 5" xfId="13998" xr:uid="{00000000-0005-0000-0000-000066370000}"/>
    <cellStyle name="Normal 3 2 3 4 2 5 2" xfId="13999" xr:uid="{00000000-0005-0000-0000-000067370000}"/>
    <cellStyle name="Normal 3 2 3 4 2 5 3" xfId="14000" xr:uid="{00000000-0005-0000-0000-000068370000}"/>
    <cellStyle name="Normal 3 2 3 4 2 5 4" xfId="14001" xr:uid="{00000000-0005-0000-0000-000069370000}"/>
    <cellStyle name="Normal 3 2 3 4 2 6" xfId="14002" xr:uid="{00000000-0005-0000-0000-00006A370000}"/>
    <cellStyle name="Normal 3 2 3 4 2 7" xfId="14003" xr:uid="{00000000-0005-0000-0000-00006B370000}"/>
    <cellStyle name="Normal 3 2 3 4 2 8" xfId="14004" xr:uid="{00000000-0005-0000-0000-00006C370000}"/>
    <cellStyle name="Normal 3 2 3 4 3" xfId="14005" xr:uid="{00000000-0005-0000-0000-00006D370000}"/>
    <cellStyle name="Normal 3 2 3 4 3 2" xfId="14006" xr:uid="{00000000-0005-0000-0000-00006E370000}"/>
    <cellStyle name="Normal 3 2 3 4 3 2 2" xfId="14007" xr:uid="{00000000-0005-0000-0000-00006F370000}"/>
    <cellStyle name="Normal 3 2 3 4 3 2 2 2" xfId="14008" xr:uid="{00000000-0005-0000-0000-000070370000}"/>
    <cellStyle name="Normal 3 2 3 4 3 2 2 3" xfId="14009" xr:uid="{00000000-0005-0000-0000-000071370000}"/>
    <cellStyle name="Normal 3 2 3 4 3 2 2 4" xfId="14010" xr:uid="{00000000-0005-0000-0000-000072370000}"/>
    <cellStyle name="Normal 3 2 3 4 3 2 3" xfId="14011" xr:uid="{00000000-0005-0000-0000-000073370000}"/>
    <cellStyle name="Normal 3 2 3 4 3 2 4" xfId="14012" xr:uid="{00000000-0005-0000-0000-000074370000}"/>
    <cellStyle name="Normal 3 2 3 4 3 2 5" xfId="14013" xr:uid="{00000000-0005-0000-0000-000075370000}"/>
    <cellStyle name="Normal 3 2 3 4 3 3" xfId="14014" xr:uid="{00000000-0005-0000-0000-000076370000}"/>
    <cellStyle name="Normal 3 2 3 4 3 3 2" xfId="14015" xr:uid="{00000000-0005-0000-0000-000077370000}"/>
    <cellStyle name="Normal 3 2 3 4 3 3 3" xfId="14016" xr:uid="{00000000-0005-0000-0000-000078370000}"/>
    <cellStyle name="Normal 3 2 3 4 3 3 4" xfId="14017" xr:uid="{00000000-0005-0000-0000-000079370000}"/>
    <cellStyle name="Normal 3 2 3 4 3 4" xfId="14018" xr:uid="{00000000-0005-0000-0000-00007A370000}"/>
    <cellStyle name="Normal 3 2 3 4 3 5" xfId="14019" xr:uid="{00000000-0005-0000-0000-00007B370000}"/>
    <cellStyle name="Normal 3 2 3 4 3 6" xfId="14020" xr:uid="{00000000-0005-0000-0000-00007C370000}"/>
    <cellStyle name="Normal 3 2 3 4 4" xfId="14021" xr:uid="{00000000-0005-0000-0000-00007D370000}"/>
    <cellStyle name="Normal 3 2 3 4 4 2" xfId="14022" xr:uid="{00000000-0005-0000-0000-00007E370000}"/>
    <cellStyle name="Normal 3 2 3 4 4 2 2" xfId="14023" xr:uid="{00000000-0005-0000-0000-00007F370000}"/>
    <cellStyle name="Normal 3 2 3 4 4 2 2 2" xfId="14024" xr:uid="{00000000-0005-0000-0000-000080370000}"/>
    <cellStyle name="Normal 3 2 3 4 4 2 2 3" xfId="14025" xr:uid="{00000000-0005-0000-0000-000081370000}"/>
    <cellStyle name="Normal 3 2 3 4 4 2 2 4" xfId="14026" xr:uid="{00000000-0005-0000-0000-000082370000}"/>
    <cellStyle name="Normal 3 2 3 4 4 2 3" xfId="14027" xr:uid="{00000000-0005-0000-0000-000083370000}"/>
    <cellStyle name="Normal 3 2 3 4 4 2 4" xfId="14028" xr:uid="{00000000-0005-0000-0000-000084370000}"/>
    <cellStyle name="Normal 3 2 3 4 4 2 5" xfId="14029" xr:uid="{00000000-0005-0000-0000-000085370000}"/>
    <cellStyle name="Normal 3 2 3 4 4 3" xfId="14030" xr:uid="{00000000-0005-0000-0000-000086370000}"/>
    <cellStyle name="Normal 3 2 3 4 4 3 2" xfId="14031" xr:uid="{00000000-0005-0000-0000-000087370000}"/>
    <cellStyle name="Normal 3 2 3 4 4 3 3" xfId="14032" xr:uid="{00000000-0005-0000-0000-000088370000}"/>
    <cellStyle name="Normal 3 2 3 4 4 3 4" xfId="14033" xr:uid="{00000000-0005-0000-0000-000089370000}"/>
    <cellStyle name="Normal 3 2 3 4 4 4" xfId="14034" xr:uid="{00000000-0005-0000-0000-00008A370000}"/>
    <cellStyle name="Normal 3 2 3 4 4 5" xfId="14035" xr:uid="{00000000-0005-0000-0000-00008B370000}"/>
    <cellStyle name="Normal 3 2 3 4 4 6" xfId="14036" xr:uid="{00000000-0005-0000-0000-00008C370000}"/>
    <cellStyle name="Normal 3 2 3 4 5" xfId="14037" xr:uid="{00000000-0005-0000-0000-00008D370000}"/>
    <cellStyle name="Normal 3 2 3 4 6" xfId="14038" xr:uid="{00000000-0005-0000-0000-00008E370000}"/>
    <cellStyle name="Normal 3 2 3 4 6 2" xfId="14039" xr:uid="{00000000-0005-0000-0000-00008F370000}"/>
    <cellStyle name="Normal 3 2 3 4 6 2 2" xfId="14040" xr:uid="{00000000-0005-0000-0000-000090370000}"/>
    <cellStyle name="Normal 3 2 3 4 6 2 3" xfId="14041" xr:uid="{00000000-0005-0000-0000-000091370000}"/>
    <cellStyle name="Normal 3 2 3 4 6 2 4" xfId="14042" xr:uid="{00000000-0005-0000-0000-000092370000}"/>
    <cellStyle name="Normal 3 2 3 4 6 3" xfId="14043" xr:uid="{00000000-0005-0000-0000-000093370000}"/>
    <cellStyle name="Normal 3 2 3 4 6 4" xfId="14044" xr:uid="{00000000-0005-0000-0000-000094370000}"/>
    <cellStyle name="Normal 3 2 3 4 6 5" xfId="14045" xr:uid="{00000000-0005-0000-0000-000095370000}"/>
    <cellStyle name="Normal 3 2 3 4 7" xfId="14046" xr:uid="{00000000-0005-0000-0000-000096370000}"/>
    <cellStyle name="Normal 3 2 3 4 7 2" xfId="14047" xr:uid="{00000000-0005-0000-0000-000097370000}"/>
    <cellStyle name="Normal 3 2 3 4 7 3" xfId="14048" xr:uid="{00000000-0005-0000-0000-000098370000}"/>
    <cellStyle name="Normal 3 2 3 4 7 4" xfId="14049" xr:uid="{00000000-0005-0000-0000-000099370000}"/>
    <cellStyle name="Normal 3 2 3 4 8" xfId="14050" xr:uid="{00000000-0005-0000-0000-00009A370000}"/>
    <cellStyle name="Normal 3 2 3 4 9" xfId="14051" xr:uid="{00000000-0005-0000-0000-00009B370000}"/>
    <cellStyle name="Normal 3 2 3 5" xfId="14052" xr:uid="{00000000-0005-0000-0000-00009C370000}"/>
    <cellStyle name="Normal 3 2 3 5 2" xfId="14053" xr:uid="{00000000-0005-0000-0000-00009D370000}"/>
    <cellStyle name="Normal 3 2 3 5 2 2" xfId="14054" xr:uid="{00000000-0005-0000-0000-00009E370000}"/>
    <cellStyle name="Normal 3 2 3 5 2 2 2" xfId="14055" xr:uid="{00000000-0005-0000-0000-00009F370000}"/>
    <cellStyle name="Normal 3 2 3 5 2 2 2 2" xfId="14056" xr:uid="{00000000-0005-0000-0000-0000A0370000}"/>
    <cellStyle name="Normal 3 2 3 5 2 2 2 3" xfId="14057" xr:uid="{00000000-0005-0000-0000-0000A1370000}"/>
    <cellStyle name="Normal 3 2 3 5 2 2 2 4" xfId="14058" xr:uid="{00000000-0005-0000-0000-0000A2370000}"/>
    <cellStyle name="Normal 3 2 3 5 2 2 3" xfId="14059" xr:uid="{00000000-0005-0000-0000-0000A3370000}"/>
    <cellStyle name="Normal 3 2 3 5 2 2 4" xfId="14060" xr:uid="{00000000-0005-0000-0000-0000A4370000}"/>
    <cellStyle name="Normal 3 2 3 5 2 2 5" xfId="14061" xr:uid="{00000000-0005-0000-0000-0000A5370000}"/>
    <cellStyle name="Normal 3 2 3 5 2 3" xfId="14062" xr:uid="{00000000-0005-0000-0000-0000A6370000}"/>
    <cellStyle name="Normal 3 2 3 5 2 3 2" xfId="14063" xr:uid="{00000000-0005-0000-0000-0000A7370000}"/>
    <cellStyle name="Normal 3 2 3 5 2 3 3" xfId="14064" xr:uid="{00000000-0005-0000-0000-0000A8370000}"/>
    <cellStyle name="Normal 3 2 3 5 2 3 4" xfId="14065" xr:uid="{00000000-0005-0000-0000-0000A9370000}"/>
    <cellStyle name="Normal 3 2 3 5 2 4" xfId="14066" xr:uid="{00000000-0005-0000-0000-0000AA370000}"/>
    <cellStyle name="Normal 3 2 3 5 2 5" xfId="14067" xr:uid="{00000000-0005-0000-0000-0000AB370000}"/>
    <cellStyle name="Normal 3 2 3 5 2 6" xfId="14068" xr:uid="{00000000-0005-0000-0000-0000AC370000}"/>
    <cellStyle name="Normal 3 2 3 5 3" xfId="14069" xr:uid="{00000000-0005-0000-0000-0000AD370000}"/>
    <cellStyle name="Normal 3 2 3 5 3 2" xfId="14070" xr:uid="{00000000-0005-0000-0000-0000AE370000}"/>
    <cellStyle name="Normal 3 2 3 5 3 2 2" xfId="14071" xr:uid="{00000000-0005-0000-0000-0000AF370000}"/>
    <cellStyle name="Normal 3 2 3 5 3 2 2 2" xfId="14072" xr:uid="{00000000-0005-0000-0000-0000B0370000}"/>
    <cellStyle name="Normal 3 2 3 5 3 2 2 3" xfId="14073" xr:uid="{00000000-0005-0000-0000-0000B1370000}"/>
    <cellStyle name="Normal 3 2 3 5 3 2 2 4" xfId="14074" xr:uid="{00000000-0005-0000-0000-0000B2370000}"/>
    <cellStyle name="Normal 3 2 3 5 3 2 3" xfId="14075" xr:uid="{00000000-0005-0000-0000-0000B3370000}"/>
    <cellStyle name="Normal 3 2 3 5 3 2 4" xfId="14076" xr:uid="{00000000-0005-0000-0000-0000B4370000}"/>
    <cellStyle name="Normal 3 2 3 5 3 2 5" xfId="14077" xr:uid="{00000000-0005-0000-0000-0000B5370000}"/>
    <cellStyle name="Normal 3 2 3 5 3 3" xfId="14078" xr:uid="{00000000-0005-0000-0000-0000B6370000}"/>
    <cellStyle name="Normal 3 2 3 5 3 3 2" xfId="14079" xr:uid="{00000000-0005-0000-0000-0000B7370000}"/>
    <cellStyle name="Normal 3 2 3 5 3 3 3" xfId="14080" xr:uid="{00000000-0005-0000-0000-0000B8370000}"/>
    <cellStyle name="Normal 3 2 3 5 3 3 4" xfId="14081" xr:uid="{00000000-0005-0000-0000-0000B9370000}"/>
    <cellStyle name="Normal 3 2 3 5 3 4" xfId="14082" xr:uid="{00000000-0005-0000-0000-0000BA370000}"/>
    <cellStyle name="Normal 3 2 3 5 3 5" xfId="14083" xr:uid="{00000000-0005-0000-0000-0000BB370000}"/>
    <cellStyle name="Normal 3 2 3 5 3 6" xfId="14084" xr:uid="{00000000-0005-0000-0000-0000BC370000}"/>
    <cellStyle name="Normal 3 2 3 5 4" xfId="14085" xr:uid="{00000000-0005-0000-0000-0000BD370000}"/>
    <cellStyle name="Normal 3 2 3 5 5" xfId="14086" xr:uid="{00000000-0005-0000-0000-0000BE370000}"/>
    <cellStyle name="Normal 3 2 3 5 5 2" xfId="14087" xr:uid="{00000000-0005-0000-0000-0000BF370000}"/>
    <cellStyle name="Normal 3 2 3 5 5 2 2" xfId="14088" xr:uid="{00000000-0005-0000-0000-0000C0370000}"/>
    <cellStyle name="Normal 3 2 3 5 5 2 3" xfId="14089" xr:uid="{00000000-0005-0000-0000-0000C1370000}"/>
    <cellStyle name="Normal 3 2 3 5 5 2 4" xfId="14090" xr:uid="{00000000-0005-0000-0000-0000C2370000}"/>
    <cellStyle name="Normal 3 2 3 5 5 3" xfId="14091" xr:uid="{00000000-0005-0000-0000-0000C3370000}"/>
    <cellStyle name="Normal 3 2 3 5 5 4" xfId="14092" xr:uid="{00000000-0005-0000-0000-0000C4370000}"/>
    <cellStyle name="Normal 3 2 3 5 5 5" xfId="14093" xr:uid="{00000000-0005-0000-0000-0000C5370000}"/>
    <cellStyle name="Normal 3 2 3 5 6" xfId="14094" xr:uid="{00000000-0005-0000-0000-0000C6370000}"/>
    <cellStyle name="Normal 3 2 3 5 6 2" xfId="14095" xr:uid="{00000000-0005-0000-0000-0000C7370000}"/>
    <cellStyle name="Normal 3 2 3 5 6 3" xfId="14096" xr:uid="{00000000-0005-0000-0000-0000C8370000}"/>
    <cellStyle name="Normal 3 2 3 5 6 4" xfId="14097" xr:uid="{00000000-0005-0000-0000-0000C9370000}"/>
    <cellStyle name="Normal 3 2 3 5 7" xfId="14098" xr:uid="{00000000-0005-0000-0000-0000CA370000}"/>
    <cellStyle name="Normal 3 2 3 5 8" xfId="14099" xr:uid="{00000000-0005-0000-0000-0000CB370000}"/>
    <cellStyle name="Normal 3 2 3 5 9" xfId="14100" xr:uid="{00000000-0005-0000-0000-0000CC370000}"/>
    <cellStyle name="Normal 3 2 3 6" xfId="14101" xr:uid="{00000000-0005-0000-0000-0000CD370000}"/>
    <cellStyle name="Normal 3 2 3 6 2" xfId="14102" xr:uid="{00000000-0005-0000-0000-0000CE370000}"/>
    <cellStyle name="Normal 3 2 3 6 2 2" xfId="14103" xr:uid="{00000000-0005-0000-0000-0000CF370000}"/>
    <cellStyle name="Normal 3 2 3 6 2 2 2" xfId="14104" xr:uid="{00000000-0005-0000-0000-0000D0370000}"/>
    <cellStyle name="Normal 3 2 3 6 2 2 2 2" xfId="14105" xr:uid="{00000000-0005-0000-0000-0000D1370000}"/>
    <cellStyle name="Normal 3 2 3 6 2 2 2 3" xfId="14106" xr:uid="{00000000-0005-0000-0000-0000D2370000}"/>
    <cellStyle name="Normal 3 2 3 6 2 2 2 4" xfId="14107" xr:uid="{00000000-0005-0000-0000-0000D3370000}"/>
    <cellStyle name="Normal 3 2 3 6 2 2 3" xfId="14108" xr:uid="{00000000-0005-0000-0000-0000D4370000}"/>
    <cellStyle name="Normal 3 2 3 6 2 2 4" xfId="14109" xr:uid="{00000000-0005-0000-0000-0000D5370000}"/>
    <cellStyle name="Normal 3 2 3 6 2 2 5" xfId="14110" xr:uid="{00000000-0005-0000-0000-0000D6370000}"/>
    <cellStyle name="Normal 3 2 3 6 2 3" xfId="14111" xr:uid="{00000000-0005-0000-0000-0000D7370000}"/>
    <cellStyle name="Normal 3 2 3 6 2 3 2" xfId="14112" xr:uid="{00000000-0005-0000-0000-0000D8370000}"/>
    <cellStyle name="Normal 3 2 3 6 2 3 3" xfId="14113" xr:uid="{00000000-0005-0000-0000-0000D9370000}"/>
    <cellStyle name="Normal 3 2 3 6 2 3 4" xfId="14114" xr:uid="{00000000-0005-0000-0000-0000DA370000}"/>
    <cellStyle name="Normal 3 2 3 6 2 4" xfId="14115" xr:uid="{00000000-0005-0000-0000-0000DB370000}"/>
    <cellStyle name="Normal 3 2 3 6 2 5" xfId="14116" xr:uid="{00000000-0005-0000-0000-0000DC370000}"/>
    <cellStyle name="Normal 3 2 3 6 2 6" xfId="14117" xr:uid="{00000000-0005-0000-0000-0000DD370000}"/>
    <cellStyle name="Normal 3 2 3 6 3" xfId="14118" xr:uid="{00000000-0005-0000-0000-0000DE370000}"/>
    <cellStyle name="Normal 3 2 3 6 3 2" xfId="14119" xr:uid="{00000000-0005-0000-0000-0000DF370000}"/>
    <cellStyle name="Normal 3 2 3 6 3 2 2" xfId="14120" xr:uid="{00000000-0005-0000-0000-0000E0370000}"/>
    <cellStyle name="Normal 3 2 3 6 3 2 2 2" xfId="14121" xr:uid="{00000000-0005-0000-0000-0000E1370000}"/>
    <cellStyle name="Normal 3 2 3 6 3 2 2 3" xfId="14122" xr:uid="{00000000-0005-0000-0000-0000E2370000}"/>
    <cellStyle name="Normal 3 2 3 6 3 2 2 4" xfId="14123" xr:uid="{00000000-0005-0000-0000-0000E3370000}"/>
    <cellStyle name="Normal 3 2 3 6 3 2 3" xfId="14124" xr:uid="{00000000-0005-0000-0000-0000E4370000}"/>
    <cellStyle name="Normal 3 2 3 6 3 2 4" xfId="14125" xr:uid="{00000000-0005-0000-0000-0000E5370000}"/>
    <cellStyle name="Normal 3 2 3 6 3 2 5" xfId="14126" xr:uid="{00000000-0005-0000-0000-0000E6370000}"/>
    <cellStyle name="Normal 3 2 3 6 3 3" xfId="14127" xr:uid="{00000000-0005-0000-0000-0000E7370000}"/>
    <cellStyle name="Normal 3 2 3 6 3 3 2" xfId="14128" xr:uid="{00000000-0005-0000-0000-0000E8370000}"/>
    <cellStyle name="Normal 3 2 3 6 3 3 3" xfId="14129" xr:uid="{00000000-0005-0000-0000-0000E9370000}"/>
    <cellStyle name="Normal 3 2 3 6 3 3 4" xfId="14130" xr:uid="{00000000-0005-0000-0000-0000EA370000}"/>
    <cellStyle name="Normal 3 2 3 6 3 4" xfId="14131" xr:uid="{00000000-0005-0000-0000-0000EB370000}"/>
    <cellStyle name="Normal 3 2 3 6 3 5" xfId="14132" xr:uid="{00000000-0005-0000-0000-0000EC370000}"/>
    <cellStyle name="Normal 3 2 3 6 3 6" xfId="14133" xr:uid="{00000000-0005-0000-0000-0000ED370000}"/>
    <cellStyle name="Normal 3 2 3 6 4" xfId="14134" xr:uid="{00000000-0005-0000-0000-0000EE370000}"/>
    <cellStyle name="Normal 3 2 3 6 4 2" xfId="14135" xr:uid="{00000000-0005-0000-0000-0000EF370000}"/>
    <cellStyle name="Normal 3 2 3 6 4 2 2" xfId="14136" xr:uid="{00000000-0005-0000-0000-0000F0370000}"/>
    <cellStyle name="Normal 3 2 3 6 4 2 3" xfId="14137" xr:uid="{00000000-0005-0000-0000-0000F1370000}"/>
    <cellStyle name="Normal 3 2 3 6 4 2 4" xfId="14138" xr:uid="{00000000-0005-0000-0000-0000F2370000}"/>
    <cellStyle name="Normal 3 2 3 6 4 3" xfId="14139" xr:uid="{00000000-0005-0000-0000-0000F3370000}"/>
    <cellStyle name="Normal 3 2 3 6 4 4" xfId="14140" xr:uid="{00000000-0005-0000-0000-0000F4370000}"/>
    <cellStyle name="Normal 3 2 3 6 4 5" xfId="14141" xr:uid="{00000000-0005-0000-0000-0000F5370000}"/>
    <cellStyle name="Normal 3 2 3 6 5" xfId="14142" xr:uid="{00000000-0005-0000-0000-0000F6370000}"/>
    <cellStyle name="Normal 3 2 3 6 5 2" xfId="14143" xr:uid="{00000000-0005-0000-0000-0000F7370000}"/>
    <cellStyle name="Normal 3 2 3 6 5 3" xfId="14144" xr:uid="{00000000-0005-0000-0000-0000F8370000}"/>
    <cellStyle name="Normal 3 2 3 6 5 4" xfId="14145" xr:uid="{00000000-0005-0000-0000-0000F9370000}"/>
    <cellStyle name="Normal 3 2 3 6 6" xfId="14146" xr:uid="{00000000-0005-0000-0000-0000FA370000}"/>
    <cellStyle name="Normal 3 2 3 6 7" xfId="14147" xr:uid="{00000000-0005-0000-0000-0000FB370000}"/>
    <cellStyle name="Normal 3 2 3 6 8" xfId="14148" xr:uid="{00000000-0005-0000-0000-0000FC370000}"/>
    <cellStyle name="Normal 3 2 3 7" xfId="14149" xr:uid="{00000000-0005-0000-0000-0000FD370000}"/>
    <cellStyle name="Normal 3 2 3 7 2" xfId="14150" xr:uid="{00000000-0005-0000-0000-0000FE370000}"/>
    <cellStyle name="Normal 3 2 3 7 2 2" xfId="14151" xr:uid="{00000000-0005-0000-0000-0000FF370000}"/>
    <cellStyle name="Normal 3 2 3 7 2 2 2" xfId="14152" xr:uid="{00000000-0005-0000-0000-000000380000}"/>
    <cellStyle name="Normal 3 2 3 7 2 2 3" xfId="14153" xr:uid="{00000000-0005-0000-0000-000001380000}"/>
    <cellStyle name="Normal 3 2 3 7 2 2 4" xfId="14154" xr:uid="{00000000-0005-0000-0000-000002380000}"/>
    <cellStyle name="Normal 3 2 3 7 2 3" xfId="14155" xr:uid="{00000000-0005-0000-0000-000003380000}"/>
    <cellStyle name="Normal 3 2 3 7 2 4" xfId="14156" xr:uid="{00000000-0005-0000-0000-000004380000}"/>
    <cellStyle name="Normal 3 2 3 7 2 5" xfId="14157" xr:uid="{00000000-0005-0000-0000-000005380000}"/>
    <cellStyle name="Normal 3 2 3 7 3" xfId="14158" xr:uid="{00000000-0005-0000-0000-000006380000}"/>
    <cellStyle name="Normal 3 2 3 7 3 2" xfId="14159" xr:uid="{00000000-0005-0000-0000-000007380000}"/>
    <cellStyle name="Normal 3 2 3 7 3 3" xfId="14160" xr:uid="{00000000-0005-0000-0000-000008380000}"/>
    <cellStyle name="Normal 3 2 3 7 3 4" xfId="14161" xr:uid="{00000000-0005-0000-0000-000009380000}"/>
    <cellStyle name="Normal 3 2 3 7 4" xfId="14162" xr:uid="{00000000-0005-0000-0000-00000A380000}"/>
    <cellStyle name="Normal 3 2 3 7 5" xfId="14163" xr:uid="{00000000-0005-0000-0000-00000B380000}"/>
    <cellStyle name="Normal 3 2 3 7 6" xfId="14164" xr:uid="{00000000-0005-0000-0000-00000C380000}"/>
    <cellStyle name="Normal 3 2 3 8" xfId="14165" xr:uid="{00000000-0005-0000-0000-00000D380000}"/>
    <cellStyle name="Normal 3 2 3 8 2" xfId="14166" xr:uid="{00000000-0005-0000-0000-00000E380000}"/>
    <cellStyle name="Normal 3 2 3 8 2 2" xfId="14167" xr:uid="{00000000-0005-0000-0000-00000F380000}"/>
    <cellStyle name="Normal 3 2 3 8 2 2 2" xfId="14168" xr:uid="{00000000-0005-0000-0000-000010380000}"/>
    <cellStyle name="Normal 3 2 3 8 2 2 3" xfId="14169" xr:uid="{00000000-0005-0000-0000-000011380000}"/>
    <cellStyle name="Normal 3 2 3 8 2 2 4" xfId="14170" xr:uid="{00000000-0005-0000-0000-000012380000}"/>
    <cellStyle name="Normal 3 2 3 8 2 3" xfId="14171" xr:uid="{00000000-0005-0000-0000-000013380000}"/>
    <cellStyle name="Normal 3 2 3 8 2 4" xfId="14172" xr:uid="{00000000-0005-0000-0000-000014380000}"/>
    <cellStyle name="Normal 3 2 3 8 2 5" xfId="14173" xr:uid="{00000000-0005-0000-0000-000015380000}"/>
    <cellStyle name="Normal 3 2 3 8 3" xfId="14174" xr:uid="{00000000-0005-0000-0000-000016380000}"/>
    <cellStyle name="Normal 3 2 3 8 3 2" xfId="14175" xr:uid="{00000000-0005-0000-0000-000017380000}"/>
    <cellStyle name="Normal 3 2 3 8 3 3" xfId="14176" xr:uid="{00000000-0005-0000-0000-000018380000}"/>
    <cellStyle name="Normal 3 2 3 8 3 4" xfId="14177" xr:uid="{00000000-0005-0000-0000-000019380000}"/>
    <cellStyle name="Normal 3 2 3 8 4" xfId="14178" xr:uid="{00000000-0005-0000-0000-00001A380000}"/>
    <cellStyle name="Normal 3 2 3 8 5" xfId="14179" xr:uid="{00000000-0005-0000-0000-00001B380000}"/>
    <cellStyle name="Normal 3 2 3 8 6" xfId="14180" xr:uid="{00000000-0005-0000-0000-00001C380000}"/>
    <cellStyle name="Normal 3 2 3 9" xfId="14181" xr:uid="{00000000-0005-0000-0000-00001D380000}"/>
    <cellStyle name="Normal 3 2 4" xfId="14182" xr:uid="{00000000-0005-0000-0000-00001E380000}"/>
    <cellStyle name="Normal 3 2 4 10" xfId="14183" xr:uid="{00000000-0005-0000-0000-00001F380000}"/>
    <cellStyle name="Normal 3 2 4 2" xfId="14184" xr:uid="{00000000-0005-0000-0000-000020380000}"/>
    <cellStyle name="Normal 3 2 4 2 2" xfId="14185" xr:uid="{00000000-0005-0000-0000-000021380000}"/>
    <cellStyle name="Normal 3 2 4 2 2 2" xfId="14186" xr:uid="{00000000-0005-0000-0000-000022380000}"/>
    <cellStyle name="Normal 3 2 4 2 2 2 2" xfId="14187" xr:uid="{00000000-0005-0000-0000-000023380000}"/>
    <cellStyle name="Normal 3 2 4 2 2 2 2 2" xfId="14188" xr:uid="{00000000-0005-0000-0000-000024380000}"/>
    <cellStyle name="Normal 3 2 4 2 2 2 2 3" xfId="14189" xr:uid="{00000000-0005-0000-0000-000025380000}"/>
    <cellStyle name="Normal 3 2 4 2 2 2 2 4" xfId="14190" xr:uid="{00000000-0005-0000-0000-000026380000}"/>
    <cellStyle name="Normal 3 2 4 2 2 2 3" xfId="14191" xr:uid="{00000000-0005-0000-0000-000027380000}"/>
    <cellStyle name="Normal 3 2 4 2 2 2 4" xfId="14192" xr:uid="{00000000-0005-0000-0000-000028380000}"/>
    <cellStyle name="Normal 3 2 4 2 2 2 5" xfId="14193" xr:uid="{00000000-0005-0000-0000-000029380000}"/>
    <cellStyle name="Normal 3 2 4 2 2 3" xfId="14194" xr:uid="{00000000-0005-0000-0000-00002A380000}"/>
    <cellStyle name="Normal 3 2 4 2 2 3 2" xfId="14195" xr:uid="{00000000-0005-0000-0000-00002B380000}"/>
    <cellStyle name="Normal 3 2 4 2 2 3 3" xfId="14196" xr:uid="{00000000-0005-0000-0000-00002C380000}"/>
    <cellStyle name="Normal 3 2 4 2 2 3 4" xfId="14197" xr:uid="{00000000-0005-0000-0000-00002D380000}"/>
    <cellStyle name="Normal 3 2 4 2 2 4" xfId="14198" xr:uid="{00000000-0005-0000-0000-00002E380000}"/>
    <cellStyle name="Normal 3 2 4 2 2 5" xfId="14199" xr:uid="{00000000-0005-0000-0000-00002F380000}"/>
    <cellStyle name="Normal 3 2 4 2 2 6" xfId="14200" xr:uid="{00000000-0005-0000-0000-000030380000}"/>
    <cellStyle name="Normal 3 2 4 2 3" xfId="14201" xr:uid="{00000000-0005-0000-0000-000031380000}"/>
    <cellStyle name="Normal 3 2 4 2 3 2" xfId="14202" xr:uid="{00000000-0005-0000-0000-000032380000}"/>
    <cellStyle name="Normal 3 2 4 2 3 2 2" xfId="14203" xr:uid="{00000000-0005-0000-0000-000033380000}"/>
    <cellStyle name="Normal 3 2 4 2 3 2 2 2" xfId="14204" xr:uid="{00000000-0005-0000-0000-000034380000}"/>
    <cellStyle name="Normal 3 2 4 2 3 2 2 3" xfId="14205" xr:uid="{00000000-0005-0000-0000-000035380000}"/>
    <cellStyle name="Normal 3 2 4 2 3 2 2 4" xfId="14206" xr:uid="{00000000-0005-0000-0000-000036380000}"/>
    <cellStyle name="Normal 3 2 4 2 3 2 3" xfId="14207" xr:uid="{00000000-0005-0000-0000-000037380000}"/>
    <cellStyle name="Normal 3 2 4 2 3 2 4" xfId="14208" xr:uid="{00000000-0005-0000-0000-000038380000}"/>
    <cellStyle name="Normal 3 2 4 2 3 2 5" xfId="14209" xr:uid="{00000000-0005-0000-0000-000039380000}"/>
    <cellStyle name="Normal 3 2 4 2 3 3" xfId="14210" xr:uid="{00000000-0005-0000-0000-00003A380000}"/>
    <cellStyle name="Normal 3 2 4 2 3 3 2" xfId="14211" xr:uid="{00000000-0005-0000-0000-00003B380000}"/>
    <cellStyle name="Normal 3 2 4 2 3 3 3" xfId="14212" xr:uid="{00000000-0005-0000-0000-00003C380000}"/>
    <cellStyle name="Normal 3 2 4 2 3 3 4" xfId="14213" xr:uid="{00000000-0005-0000-0000-00003D380000}"/>
    <cellStyle name="Normal 3 2 4 2 3 4" xfId="14214" xr:uid="{00000000-0005-0000-0000-00003E380000}"/>
    <cellStyle name="Normal 3 2 4 2 3 5" xfId="14215" xr:uid="{00000000-0005-0000-0000-00003F380000}"/>
    <cellStyle name="Normal 3 2 4 2 3 6" xfId="14216" xr:uid="{00000000-0005-0000-0000-000040380000}"/>
    <cellStyle name="Normal 3 2 4 2 4" xfId="14217" xr:uid="{00000000-0005-0000-0000-000041380000}"/>
    <cellStyle name="Normal 3 2 4 2 5" xfId="14218" xr:uid="{00000000-0005-0000-0000-000042380000}"/>
    <cellStyle name="Normal 3 2 4 2 5 2" xfId="14219" xr:uid="{00000000-0005-0000-0000-000043380000}"/>
    <cellStyle name="Normal 3 2 4 2 5 2 2" xfId="14220" xr:uid="{00000000-0005-0000-0000-000044380000}"/>
    <cellStyle name="Normal 3 2 4 2 5 2 3" xfId="14221" xr:uid="{00000000-0005-0000-0000-000045380000}"/>
    <cellStyle name="Normal 3 2 4 2 5 2 4" xfId="14222" xr:uid="{00000000-0005-0000-0000-000046380000}"/>
    <cellStyle name="Normal 3 2 4 2 5 3" xfId="14223" xr:uid="{00000000-0005-0000-0000-000047380000}"/>
    <cellStyle name="Normal 3 2 4 2 5 4" xfId="14224" xr:uid="{00000000-0005-0000-0000-000048380000}"/>
    <cellStyle name="Normal 3 2 4 2 5 5" xfId="14225" xr:uid="{00000000-0005-0000-0000-000049380000}"/>
    <cellStyle name="Normal 3 2 4 2 6" xfId="14226" xr:uid="{00000000-0005-0000-0000-00004A380000}"/>
    <cellStyle name="Normal 3 2 4 2 6 2" xfId="14227" xr:uid="{00000000-0005-0000-0000-00004B380000}"/>
    <cellStyle name="Normal 3 2 4 2 6 3" xfId="14228" xr:uid="{00000000-0005-0000-0000-00004C380000}"/>
    <cellStyle name="Normal 3 2 4 2 6 4" xfId="14229" xr:uid="{00000000-0005-0000-0000-00004D380000}"/>
    <cellStyle name="Normal 3 2 4 2 7" xfId="14230" xr:uid="{00000000-0005-0000-0000-00004E380000}"/>
    <cellStyle name="Normal 3 2 4 2 8" xfId="14231" xr:uid="{00000000-0005-0000-0000-00004F380000}"/>
    <cellStyle name="Normal 3 2 4 2 9" xfId="14232" xr:uid="{00000000-0005-0000-0000-000050380000}"/>
    <cellStyle name="Normal 3 2 4 3" xfId="14233" xr:uid="{00000000-0005-0000-0000-000051380000}"/>
    <cellStyle name="Normal 3 2 4 3 2" xfId="14234" xr:uid="{00000000-0005-0000-0000-000052380000}"/>
    <cellStyle name="Normal 3 2 4 3 2 2" xfId="14235" xr:uid="{00000000-0005-0000-0000-000053380000}"/>
    <cellStyle name="Normal 3 2 4 3 2 2 2" xfId="14236" xr:uid="{00000000-0005-0000-0000-000054380000}"/>
    <cellStyle name="Normal 3 2 4 3 2 2 3" xfId="14237" xr:uid="{00000000-0005-0000-0000-000055380000}"/>
    <cellStyle name="Normal 3 2 4 3 2 2 4" xfId="14238" xr:uid="{00000000-0005-0000-0000-000056380000}"/>
    <cellStyle name="Normal 3 2 4 3 2 3" xfId="14239" xr:uid="{00000000-0005-0000-0000-000057380000}"/>
    <cellStyle name="Normal 3 2 4 3 2 4" xfId="14240" xr:uid="{00000000-0005-0000-0000-000058380000}"/>
    <cellStyle name="Normal 3 2 4 3 2 5" xfId="14241" xr:uid="{00000000-0005-0000-0000-000059380000}"/>
    <cellStyle name="Normal 3 2 4 3 3" xfId="14242" xr:uid="{00000000-0005-0000-0000-00005A380000}"/>
    <cellStyle name="Normal 3 2 4 3 3 2" xfId="14243" xr:uid="{00000000-0005-0000-0000-00005B380000}"/>
    <cellStyle name="Normal 3 2 4 3 3 3" xfId="14244" xr:uid="{00000000-0005-0000-0000-00005C380000}"/>
    <cellStyle name="Normal 3 2 4 3 3 4" xfId="14245" xr:uid="{00000000-0005-0000-0000-00005D380000}"/>
    <cellStyle name="Normal 3 2 4 3 4" xfId="14246" xr:uid="{00000000-0005-0000-0000-00005E380000}"/>
    <cellStyle name="Normal 3 2 4 3 5" xfId="14247" xr:uid="{00000000-0005-0000-0000-00005F380000}"/>
    <cellStyle name="Normal 3 2 4 3 6" xfId="14248" xr:uid="{00000000-0005-0000-0000-000060380000}"/>
    <cellStyle name="Normal 3 2 4 4" xfId="14249" xr:uid="{00000000-0005-0000-0000-000061380000}"/>
    <cellStyle name="Normal 3 2 4 4 2" xfId="14250" xr:uid="{00000000-0005-0000-0000-000062380000}"/>
    <cellStyle name="Normal 3 2 4 4 2 2" xfId="14251" xr:uid="{00000000-0005-0000-0000-000063380000}"/>
    <cellStyle name="Normal 3 2 4 4 2 2 2" xfId="14252" xr:uid="{00000000-0005-0000-0000-000064380000}"/>
    <cellStyle name="Normal 3 2 4 4 2 2 3" xfId="14253" xr:uid="{00000000-0005-0000-0000-000065380000}"/>
    <cellStyle name="Normal 3 2 4 4 2 2 4" xfId="14254" xr:uid="{00000000-0005-0000-0000-000066380000}"/>
    <cellStyle name="Normal 3 2 4 4 2 3" xfId="14255" xr:uid="{00000000-0005-0000-0000-000067380000}"/>
    <cellStyle name="Normal 3 2 4 4 2 4" xfId="14256" xr:uid="{00000000-0005-0000-0000-000068380000}"/>
    <cellStyle name="Normal 3 2 4 4 2 5" xfId="14257" xr:uid="{00000000-0005-0000-0000-000069380000}"/>
    <cellStyle name="Normal 3 2 4 4 3" xfId="14258" xr:uid="{00000000-0005-0000-0000-00006A380000}"/>
    <cellStyle name="Normal 3 2 4 4 3 2" xfId="14259" xr:uid="{00000000-0005-0000-0000-00006B380000}"/>
    <cellStyle name="Normal 3 2 4 4 3 3" xfId="14260" xr:uid="{00000000-0005-0000-0000-00006C380000}"/>
    <cellStyle name="Normal 3 2 4 4 3 4" xfId="14261" xr:uid="{00000000-0005-0000-0000-00006D380000}"/>
    <cellStyle name="Normal 3 2 4 4 4" xfId="14262" xr:uid="{00000000-0005-0000-0000-00006E380000}"/>
    <cellStyle name="Normal 3 2 4 4 5" xfId="14263" xr:uid="{00000000-0005-0000-0000-00006F380000}"/>
    <cellStyle name="Normal 3 2 4 4 6" xfId="14264" xr:uid="{00000000-0005-0000-0000-000070380000}"/>
    <cellStyle name="Normal 3 2 4 5" xfId="14265" xr:uid="{00000000-0005-0000-0000-000071380000}"/>
    <cellStyle name="Normal 3 2 4 6" xfId="14266" xr:uid="{00000000-0005-0000-0000-000072380000}"/>
    <cellStyle name="Normal 3 2 4 6 2" xfId="14267" xr:uid="{00000000-0005-0000-0000-000073380000}"/>
    <cellStyle name="Normal 3 2 4 6 2 2" xfId="14268" xr:uid="{00000000-0005-0000-0000-000074380000}"/>
    <cellStyle name="Normal 3 2 4 6 2 3" xfId="14269" xr:uid="{00000000-0005-0000-0000-000075380000}"/>
    <cellStyle name="Normal 3 2 4 6 2 4" xfId="14270" xr:uid="{00000000-0005-0000-0000-000076380000}"/>
    <cellStyle name="Normal 3 2 4 6 3" xfId="14271" xr:uid="{00000000-0005-0000-0000-000077380000}"/>
    <cellStyle name="Normal 3 2 4 6 4" xfId="14272" xr:uid="{00000000-0005-0000-0000-000078380000}"/>
    <cellStyle name="Normal 3 2 4 6 5" xfId="14273" xr:uid="{00000000-0005-0000-0000-000079380000}"/>
    <cellStyle name="Normal 3 2 4 7" xfId="14274" xr:uid="{00000000-0005-0000-0000-00007A380000}"/>
    <cellStyle name="Normal 3 2 4 7 2" xfId="14275" xr:uid="{00000000-0005-0000-0000-00007B380000}"/>
    <cellStyle name="Normal 3 2 4 7 3" xfId="14276" xr:uid="{00000000-0005-0000-0000-00007C380000}"/>
    <cellStyle name="Normal 3 2 4 7 4" xfId="14277" xr:uid="{00000000-0005-0000-0000-00007D380000}"/>
    <cellStyle name="Normal 3 2 4 8" xfId="14278" xr:uid="{00000000-0005-0000-0000-00007E380000}"/>
    <cellStyle name="Normal 3 2 4 9" xfId="14279" xr:uid="{00000000-0005-0000-0000-00007F380000}"/>
    <cellStyle name="Normal 3 2 5" xfId="14280" xr:uid="{00000000-0005-0000-0000-000080380000}"/>
    <cellStyle name="Normal 3 2 5 10" xfId="14281" xr:uid="{00000000-0005-0000-0000-000081380000}"/>
    <cellStyle name="Normal 3 2 5 2" xfId="14282" xr:uid="{00000000-0005-0000-0000-000082380000}"/>
    <cellStyle name="Normal 3 2 5 2 2" xfId="14283" xr:uid="{00000000-0005-0000-0000-000083380000}"/>
    <cellStyle name="Normal 3 2 5 2 2 2" xfId="14284" xr:uid="{00000000-0005-0000-0000-000084380000}"/>
    <cellStyle name="Normal 3 2 5 2 2 2 2" xfId="14285" xr:uid="{00000000-0005-0000-0000-000085380000}"/>
    <cellStyle name="Normal 3 2 5 2 2 2 2 2" xfId="14286" xr:uid="{00000000-0005-0000-0000-000086380000}"/>
    <cellStyle name="Normal 3 2 5 2 2 2 2 3" xfId="14287" xr:uid="{00000000-0005-0000-0000-000087380000}"/>
    <cellStyle name="Normal 3 2 5 2 2 2 2 4" xfId="14288" xr:uid="{00000000-0005-0000-0000-000088380000}"/>
    <cellStyle name="Normal 3 2 5 2 2 2 3" xfId="14289" xr:uid="{00000000-0005-0000-0000-000089380000}"/>
    <cellStyle name="Normal 3 2 5 2 2 2 4" xfId="14290" xr:uid="{00000000-0005-0000-0000-00008A380000}"/>
    <cellStyle name="Normal 3 2 5 2 2 2 5" xfId="14291" xr:uid="{00000000-0005-0000-0000-00008B380000}"/>
    <cellStyle name="Normal 3 2 5 2 2 3" xfId="14292" xr:uid="{00000000-0005-0000-0000-00008C380000}"/>
    <cellStyle name="Normal 3 2 5 2 2 3 2" xfId="14293" xr:uid="{00000000-0005-0000-0000-00008D380000}"/>
    <cellStyle name="Normal 3 2 5 2 2 3 3" xfId="14294" xr:uid="{00000000-0005-0000-0000-00008E380000}"/>
    <cellStyle name="Normal 3 2 5 2 2 3 4" xfId="14295" xr:uid="{00000000-0005-0000-0000-00008F380000}"/>
    <cellStyle name="Normal 3 2 5 2 2 4" xfId="14296" xr:uid="{00000000-0005-0000-0000-000090380000}"/>
    <cellStyle name="Normal 3 2 5 2 2 5" xfId="14297" xr:uid="{00000000-0005-0000-0000-000091380000}"/>
    <cellStyle name="Normal 3 2 5 2 2 6" xfId="14298" xr:uid="{00000000-0005-0000-0000-000092380000}"/>
    <cellStyle name="Normal 3 2 5 2 3" xfId="14299" xr:uid="{00000000-0005-0000-0000-000093380000}"/>
    <cellStyle name="Normal 3 2 5 2 3 2" xfId="14300" xr:uid="{00000000-0005-0000-0000-000094380000}"/>
    <cellStyle name="Normal 3 2 5 2 3 2 2" xfId="14301" xr:uid="{00000000-0005-0000-0000-000095380000}"/>
    <cellStyle name="Normal 3 2 5 2 3 2 2 2" xfId="14302" xr:uid="{00000000-0005-0000-0000-000096380000}"/>
    <cellStyle name="Normal 3 2 5 2 3 2 2 3" xfId="14303" xr:uid="{00000000-0005-0000-0000-000097380000}"/>
    <cellStyle name="Normal 3 2 5 2 3 2 2 4" xfId="14304" xr:uid="{00000000-0005-0000-0000-000098380000}"/>
    <cellStyle name="Normal 3 2 5 2 3 2 3" xfId="14305" xr:uid="{00000000-0005-0000-0000-000099380000}"/>
    <cellStyle name="Normal 3 2 5 2 3 2 4" xfId="14306" xr:uid="{00000000-0005-0000-0000-00009A380000}"/>
    <cellStyle name="Normal 3 2 5 2 3 2 5" xfId="14307" xr:uid="{00000000-0005-0000-0000-00009B380000}"/>
    <cellStyle name="Normal 3 2 5 2 3 3" xfId="14308" xr:uid="{00000000-0005-0000-0000-00009C380000}"/>
    <cellStyle name="Normal 3 2 5 2 3 3 2" xfId="14309" xr:uid="{00000000-0005-0000-0000-00009D380000}"/>
    <cellStyle name="Normal 3 2 5 2 3 3 3" xfId="14310" xr:uid="{00000000-0005-0000-0000-00009E380000}"/>
    <cellStyle name="Normal 3 2 5 2 3 3 4" xfId="14311" xr:uid="{00000000-0005-0000-0000-00009F380000}"/>
    <cellStyle name="Normal 3 2 5 2 3 4" xfId="14312" xr:uid="{00000000-0005-0000-0000-0000A0380000}"/>
    <cellStyle name="Normal 3 2 5 2 3 5" xfId="14313" xr:uid="{00000000-0005-0000-0000-0000A1380000}"/>
    <cellStyle name="Normal 3 2 5 2 3 6" xfId="14314" xr:uid="{00000000-0005-0000-0000-0000A2380000}"/>
    <cellStyle name="Normal 3 2 5 2 4" xfId="14315" xr:uid="{00000000-0005-0000-0000-0000A3380000}"/>
    <cellStyle name="Normal 3 2 5 2 5" xfId="14316" xr:uid="{00000000-0005-0000-0000-0000A4380000}"/>
    <cellStyle name="Normal 3 2 5 2 5 2" xfId="14317" xr:uid="{00000000-0005-0000-0000-0000A5380000}"/>
    <cellStyle name="Normal 3 2 5 2 5 2 2" xfId="14318" xr:uid="{00000000-0005-0000-0000-0000A6380000}"/>
    <cellStyle name="Normal 3 2 5 2 5 2 3" xfId="14319" xr:uid="{00000000-0005-0000-0000-0000A7380000}"/>
    <cellStyle name="Normal 3 2 5 2 5 2 4" xfId="14320" xr:uid="{00000000-0005-0000-0000-0000A8380000}"/>
    <cellStyle name="Normal 3 2 5 2 5 3" xfId="14321" xr:uid="{00000000-0005-0000-0000-0000A9380000}"/>
    <cellStyle name="Normal 3 2 5 2 5 4" xfId="14322" xr:uid="{00000000-0005-0000-0000-0000AA380000}"/>
    <cellStyle name="Normal 3 2 5 2 5 5" xfId="14323" xr:uid="{00000000-0005-0000-0000-0000AB380000}"/>
    <cellStyle name="Normal 3 2 5 2 6" xfId="14324" xr:uid="{00000000-0005-0000-0000-0000AC380000}"/>
    <cellStyle name="Normal 3 2 5 2 6 2" xfId="14325" xr:uid="{00000000-0005-0000-0000-0000AD380000}"/>
    <cellStyle name="Normal 3 2 5 2 6 3" xfId="14326" xr:uid="{00000000-0005-0000-0000-0000AE380000}"/>
    <cellStyle name="Normal 3 2 5 2 6 4" xfId="14327" xr:uid="{00000000-0005-0000-0000-0000AF380000}"/>
    <cellStyle name="Normal 3 2 5 2 7" xfId="14328" xr:uid="{00000000-0005-0000-0000-0000B0380000}"/>
    <cellStyle name="Normal 3 2 5 2 8" xfId="14329" xr:uid="{00000000-0005-0000-0000-0000B1380000}"/>
    <cellStyle name="Normal 3 2 5 2 9" xfId="14330" xr:uid="{00000000-0005-0000-0000-0000B2380000}"/>
    <cellStyle name="Normal 3 2 5 3" xfId="14331" xr:uid="{00000000-0005-0000-0000-0000B3380000}"/>
    <cellStyle name="Normal 3 2 5 3 2" xfId="14332" xr:uid="{00000000-0005-0000-0000-0000B4380000}"/>
    <cellStyle name="Normal 3 2 5 3 2 2" xfId="14333" xr:uid="{00000000-0005-0000-0000-0000B5380000}"/>
    <cellStyle name="Normal 3 2 5 3 2 2 2" xfId="14334" xr:uid="{00000000-0005-0000-0000-0000B6380000}"/>
    <cellStyle name="Normal 3 2 5 3 2 2 3" xfId="14335" xr:uid="{00000000-0005-0000-0000-0000B7380000}"/>
    <cellStyle name="Normal 3 2 5 3 2 2 4" xfId="14336" xr:uid="{00000000-0005-0000-0000-0000B8380000}"/>
    <cellStyle name="Normal 3 2 5 3 2 3" xfId="14337" xr:uid="{00000000-0005-0000-0000-0000B9380000}"/>
    <cellStyle name="Normal 3 2 5 3 2 4" xfId="14338" xr:uid="{00000000-0005-0000-0000-0000BA380000}"/>
    <cellStyle name="Normal 3 2 5 3 2 5" xfId="14339" xr:uid="{00000000-0005-0000-0000-0000BB380000}"/>
    <cellStyle name="Normal 3 2 5 3 3" xfId="14340" xr:uid="{00000000-0005-0000-0000-0000BC380000}"/>
    <cellStyle name="Normal 3 2 5 3 3 2" xfId="14341" xr:uid="{00000000-0005-0000-0000-0000BD380000}"/>
    <cellStyle name="Normal 3 2 5 3 3 3" xfId="14342" xr:uid="{00000000-0005-0000-0000-0000BE380000}"/>
    <cellStyle name="Normal 3 2 5 3 3 4" xfId="14343" xr:uid="{00000000-0005-0000-0000-0000BF380000}"/>
    <cellStyle name="Normal 3 2 5 3 4" xfId="14344" xr:uid="{00000000-0005-0000-0000-0000C0380000}"/>
    <cellStyle name="Normal 3 2 5 3 5" xfId="14345" xr:uid="{00000000-0005-0000-0000-0000C1380000}"/>
    <cellStyle name="Normal 3 2 5 3 6" xfId="14346" xr:uid="{00000000-0005-0000-0000-0000C2380000}"/>
    <cellStyle name="Normal 3 2 5 4" xfId="14347" xr:uid="{00000000-0005-0000-0000-0000C3380000}"/>
    <cellStyle name="Normal 3 2 5 4 2" xfId="14348" xr:uid="{00000000-0005-0000-0000-0000C4380000}"/>
    <cellStyle name="Normal 3 2 5 4 2 2" xfId="14349" xr:uid="{00000000-0005-0000-0000-0000C5380000}"/>
    <cellStyle name="Normal 3 2 5 4 2 2 2" xfId="14350" xr:uid="{00000000-0005-0000-0000-0000C6380000}"/>
    <cellStyle name="Normal 3 2 5 4 2 2 3" xfId="14351" xr:uid="{00000000-0005-0000-0000-0000C7380000}"/>
    <cellStyle name="Normal 3 2 5 4 2 2 4" xfId="14352" xr:uid="{00000000-0005-0000-0000-0000C8380000}"/>
    <cellStyle name="Normal 3 2 5 4 2 3" xfId="14353" xr:uid="{00000000-0005-0000-0000-0000C9380000}"/>
    <cellStyle name="Normal 3 2 5 4 2 4" xfId="14354" xr:uid="{00000000-0005-0000-0000-0000CA380000}"/>
    <cellStyle name="Normal 3 2 5 4 2 5" xfId="14355" xr:uid="{00000000-0005-0000-0000-0000CB380000}"/>
    <cellStyle name="Normal 3 2 5 4 3" xfId="14356" xr:uid="{00000000-0005-0000-0000-0000CC380000}"/>
    <cellStyle name="Normal 3 2 5 4 3 2" xfId="14357" xr:uid="{00000000-0005-0000-0000-0000CD380000}"/>
    <cellStyle name="Normal 3 2 5 4 3 3" xfId="14358" xr:uid="{00000000-0005-0000-0000-0000CE380000}"/>
    <cellStyle name="Normal 3 2 5 4 3 4" xfId="14359" xr:uid="{00000000-0005-0000-0000-0000CF380000}"/>
    <cellStyle name="Normal 3 2 5 4 4" xfId="14360" xr:uid="{00000000-0005-0000-0000-0000D0380000}"/>
    <cellStyle name="Normal 3 2 5 4 5" xfId="14361" xr:uid="{00000000-0005-0000-0000-0000D1380000}"/>
    <cellStyle name="Normal 3 2 5 4 6" xfId="14362" xr:uid="{00000000-0005-0000-0000-0000D2380000}"/>
    <cellStyle name="Normal 3 2 5 5" xfId="14363" xr:uid="{00000000-0005-0000-0000-0000D3380000}"/>
    <cellStyle name="Normal 3 2 5 6" xfId="14364" xr:uid="{00000000-0005-0000-0000-0000D4380000}"/>
    <cellStyle name="Normal 3 2 5 6 2" xfId="14365" xr:uid="{00000000-0005-0000-0000-0000D5380000}"/>
    <cellStyle name="Normal 3 2 5 6 2 2" xfId="14366" xr:uid="{00000000-0005-0000-0000-0000D6380000}"/>
    <cellStyle name="Normal 3 2 5 6 2 3" xfId="14367" xr:uid="{00000000-0005-0000-0000-0000D7380000}"/>
    <cellStyle name="Normal 3 2 5 6 2 4" xfId="14368" xr:uid="{00000000-0005-0000-0000-0000D8380000}"/>
    <cellStyle name="Normal 3 2 5 6 3" xfId="14369" xr:uid="{00000000-0005-0000-0000-0000D9380000}"/>
    <cellStyle name="Normal 3 2 5 6 4" xfId="14370" xr:uid="{00000000-0005-0000-0000-0000DA380000}"/>
    <cellStyle name="Normal 3 2 5 6 5" xfId="14371" xr:uid="{00000000-0005-0000-0000-0000DB380000}"/>
    <cellStyle name="Normal 3 2 5 7" xfId="14372" xr:uid="{00000000-0005-0000-0000-0000DC380000}"/>
    <cellStyle name="Normal 3 2 5 7 2" xfId="14373" xr:uid="{00000000-0005-0000-0000-0000DD380000}"/>
    <cellStyle name="Normal 3 2 5 7 3" xfId="14374" xr:uid="{00000000-0005-0000-0000-0000DE380000}"/>
    <cellStyle name="Normal 3 2 5 7 4" xfId="14375" xr:uid="{00000000-0005-0000-0000-0000DF380000}"/>
    <cellStyle name="Normal 3 2 5 8" xfId="14376" xr:uid="{00000000-0005-0000-0000-0000E0380000}"/>
    <cellStyle name="Normal 3 2 5 9" xfId="14377" xr:uid="{00000000-0005-0000-0000-0000E1380000}"/>
    <cellStyle name="Normal 3 2 6" xfId="14378" xr:uid="{00000000-0005-0000-0000-0000E2380000}"/>
    <cellStyle name="Normal 3 2 6 2" xfId="14379" xr:uid="{00000000-0005-0000-0000-0000E3380000}"/>
    <cellStyle name="Normal 3 2 6 2 2" xfId="14380" xr:uid="{00000000-0005-0000-0000-0000E4380000}"/>
    <cellStyle name="Normal 3 2 6 2 2 2" xfId="14381" xr:uid="{00000000-0005-0000-0000-0000E5380000}"/>
    <cellStyle name="Normal 3 2 6 2 3" xfId="14382" xr:uid="{00000000-0005-0000-0000-0000E6380000}"/>
    <cellStyle name="Normal 3 2 6 2 4" xfId="14383" xr:uid="{00000000-0005-0000-0000-0000E7380000}"/>
    <cellStyle name="Normal 3 2 6 2 5" xfId="14384" xr:uid="{00000000-0005-0000-0000-0000E8380000}"/>
    <cellStyle name="Normal 3 2 6 2 6" xfId="14385" xr:uid="{00000000-0005-0000-0000-0000E9380000}"/>
    <cellStyle name="Normal 3 2 6 2 7" xfId="14386" xr:uid="{00000000-0005-0000-0000-0000EA380000}"/>
    <cellStyle name="Normal 3 2 6 2 8" xfId="14387" xr:uid="{00000000-0005-0000-0000-0000EB380000}"/>
    <cellStyle name="Normal 3 2 6 3" xfId="14388" xr:uid="{00000000-0005-0000-0000-0000EC380000}"/>
    <cellStyle name="Normal 3 2 6 3 2" xfId="14389" xr:uid="{00000000-0005-0000-0000-0000ED380000}"/>
    <cellStyle name="Normal 3 2 6 4" xfId="14390" xr:uid="{00000000-0005-0000-0000-0000EE380000}"/>
    <cellStyle name="Normal 3 2 6 5" xfId="14391" xr:uid="{00000000-0005-0000-0000-0000EF380000}"/>
    <cellStyle name="Normal 3 2 6 6" xfId="14392" xr:uid="{00000000-0005-0000-0000-0000F0380000}"/>
    <cellStyle name="Normal 3 2 6 7" xfId="14393" xr:uid="{00000000-0005-0000-0000-0000F1380000}"/>
    <cellStyle name="Normal 3 2 6 8" xfId="14394" xr:uid="{00000000-0005-0000-0000-0000F2380000}"/>
    <cellStyle name="Normal 3 2 6 9" xfId="14395" xr:uid="{00000000-0005-0000-0000-0000F3380000}"/>
    <cellStyle name="Normal 3 2 7" xfId="14396" xr:uid="{00000000-0005-0000-0000-0000F4380000}"/>
    <cellStyle name="Normal 3 2 7 10" xfId="14397" xr:uid="{00000000-0005-0000-0000-0000F5380000}"/>
    <cellStyle name="Normal 3 2 7 2" xfId="14398" xr:uid="{00000000-0005-0000-0000-0000F6380000}"/>
    <cellStyle name="Normal 3 2 7 2 2" xfId="14399" xr:uid="{00000000-0005-0000-0000-0000F7380000}"/>
    <cellStyle name="Normal 3 2 7 2 2 2" xfId="14400" xr:uid="{00000000-0005-0000-0000-0000F8380000}"/>
    <cellStyle name="Normal 3 2 7 2 2 2 2" xfId="14401" xr:uid="{00000000-0005-0000-0000-0000F9380000}"/>
    <cellStyle name="Normal 3 2 7 2 2 2 2 2" xfId="14402" xr:uid="{00000000-0005-0000-0000-0000FA380000}"/>
    <cellStyle name="Normal 3 2 7 2 2 2 2 3" xfId="14403" xr:uid="{00000000-0005-0000-0000-0000FB380000}"/>
    <cellStyle name="Normal 3 2 7 2 2 2 2 4" xfId="14404" xr:uid="{00000000-0005-0000-0000-0000FC380000}"/>
    <cellStyle name="Normal 3 2 7 2 2 2 3" xfId="14405" xr:uid="{00000000-0005-0000-0000-0000FD380000}"/>
    <cellStyle name="Normal 3 2 7 2 2 2 4" xfId="14406" xr:uid="{00000000-0005-0000-0000-0000FE380000}"/>
    <cellStyle name="Normal 3 2 7 2 2 2 5" xfId="14407" xr:uid="{00000000-0005-0000-0000-0000FF380000}"/>
    <cellStyle name="Normal 3 2 7 2 2 3" xfId="14408" xr:uid="{00000000-0005-0000-0000-000000390000}"/>
    <cellStyle name="Normal 3 2 7 2 2 3 2" xfId="14409" xr:uid="{00000000-0005-0000-0000-000001390000}"/>
    <cellStyle name="Normal 3 2 7 2 2 3 3" xfId="14410" xr:uid="{00000000-0005-0000-0000-000002390000}"/>
    <cellStyle name="Normal 3 2 7 2 2 3 4" xfId="14411" xr:uid="{00000000-0005-0000-0000-000003390000}"/>
    <cellStyle name="Normal 3 2 7 2 2 4" xfId="14412" xr:uid="{00000000-0005-0000-0000-000004390000}"/>
    <cellStyle name="Normal 3 2 7 2 2 5" xfId="14413" xr:uid="{00000000-0005-0000-0000-000005390000}"/>
    <cellStyle name="Normal 3 2 7 2 2 6" xfId="14414" xr:uid="{00000000-0005-0000-0000-000006390000}"/>
    <cellStyle name="Normal 3 2 7 2 3" xfId="14415" xr:uid="{00000000-0005-0000-0000-000007390000}"/>
    <cellStyle name="Normal 3 2 7 2 3 2" xfId="14416" xr:uid="{00000000-0005-0000-0000-000008390000}"/>
    <cellStyle name="Normal 3 2 7 2 3 2 2" xfId="14417" xr:uid="{00000000-0005-0000-0000-000009390000}"/>
    <cellStyle name="Normal 3 2 7 2 3 2 2 2" xfId="14418" xr:uid="{00000000-0005-0000-0000-00000A390000}"/>
    <cellStyle name="Normal 3 2 7 2 3 2 2 3" xfId="14419" xr:uid="{00000000-0005-0000-0000-00000B390000}"/>
    <cellStyle name="Normal 3 2 7 2 3 2 2 4" xfId="14420" xr:uid="{00000000-0005-0000-0000-00000C390000}"/>
    <cellStyle name="Normal 3 2 7 2 3 2 3" xfId="14421" xr:uid="{00000000-0005-0000-0000-00000D390000}"/>
    <cellStyle name="Normal 3 2 7 2 3 2 4" xfId="14422" xr:uid="{00000000-0005-0000-0000-00000E390000}"/>
    <cellStyle name="Normal 3 2 7 2 3 2 5" xfId="14423" xr:uid="{00000000-0005-0000-0000-00000F390000}"/>
    <cellStyle name="Normal 3 2 7 2 3 3" xfId="14424" xr:uid="{00000000-0005-0000-0000-000010390000}"/>
    <cellStyle name="Normal 3 2 7 2 3 3 2" xfId="14425" xr:uid="{00000000-0005-0000-0000-000011390000}"/>
    <cellStyle name="Normal 3 2 7 2 3 3 3" xfId="14426" xr:uid="{00000000-0005-0000-0000-000012390000}"/>
    <cellStyle name="Normal 3 2 7 2 3 3 4" xfId="14427" xr:uid="{00000000-0005-0000-0000-000013390000}"/>
    <cellStyle name="Normal 3 2 7 2 3 4" xfId="14428" xr:uid="{00000000-0005-0000-0000-000014390000}"/>
    <cellStyle name="Normal 3 2 7 2 3 5" xfId="14429" xr:uid="{00000000-0005-0000-0000-000015390000}"/>
    <cellStyle name="Normal 3 2 7 2 3 6" xfId="14430" xr:uid="{00000000-0005-0000-0000-000016390000}"/>
    <cellStyle name="Normal 3 2 7 2 4" xfId="14431" xr:uid="{00000000-0005-0000-0000-000017390000}"/>
    <cellStyle name="Normal 3 2 7 2 4 2" xfId="14432" xr:uid="{00000000-0005-0000-0000-000018390000}"/>
    <cellStyle name="Normal 3 2 7 2 4 2 2" xfId="14433" xr:uid="{00000000-0005-0000-0000-000019390000}"/>
    <cellStyle name="Normal 3 2 7 2 4 2 3" xfId="14434" xr:uid="{00000000-0005-0000-0000-00001A390000}"/>
    <cellStyle name="Normal 3 2 7 2 4 2 4" xfId="14435" xr:uid="{00000000-0005-0000-0000-00001B390000}"/>
    <cellStyle name="Normal 3 2 7 2 4 3" xfId="14436" xr:uid="{00000000-0005-0000-0000-00001C390000}"/>
    <cellStyle name="Normal 3 2 7 2 4 4" xfId="14437" xr:uid="{00000000-0005-0000-0000-00001D390000}"/>
    <cellStyle name="Normal 3 2 7 2 4 5" xfId="14438" xr:uid="{00000000-0005-0000-0000-00001E390000}"/>
    <cellStyle name="Normal 3 2 7 2 5" xfId="14439" xr:uid="{00000000-0005-0000-0000-00001F390000}"/>
    <cellStyle name="Normal 3 2 7 2 5 2" xfId="14440" xr:uid="{00000000-0005-0000-0000-000020390000}"/>
    <cellStyle name="Normal 3 2 7 2 5 3" xfId="14441" xr:uid="{00000000-0005-0000-0000-000021390000}"/>
    <cellStyle name="Normal 3 2 7 2 5 4" xfId="14442" xr:uid="{00000000-0005-0000-0000-000022390000}"/>
    <cellStyle name="Normal 3 2 7 2 6" xfId="14443" xr:uid="{00000000-0005-0000-0000-000023390000}"/>
    <cellStyle name="Normal 3 2 7 2 7" xfId="14444" xr:uid="{00000000-0005-0000-0000-000024390000}"/>
    <cellStyle name="Normal 3 2 7 2 8" xfId="14445" xr:uid="{00000000-0005-0000-0000-000025390000}"/>
    <cellStyle name="Normal 3 2 7 3" xfId="14446" xr:uid="{00000000-0005-0000-0000-000026390000}"/>
    <cellStyle name="Normal 3 2 7 3 2" xfId="14447" xr:uid="{00000000-0005-0000-0000-000027390000}"/>
    <cellStyle name="Normal 3 2 7 3 2 2" xfId="14448" xr:uid="{00000000-0005-0000-0000-000028390000}"/>
    <cellStyle name="Normal 3 2 7 3 2 2 2" xfId="14449" xr:uid="{00000000-0005-0000-0000-000029390000}"/>
    <cellStyle name="Normal 3 2 7 3 2 2 3" xfId="14450" xr:uid="{00000000-0005-0000-0000-00002A390000}"/>
    <cellStyle name="Normal 3 2 7 3 2 2 4" xfId="14451" xr:uid="{00000000-0005-0000-0000-00002B390000}"/>
    <cellStyle name="Normal 3 2 7 3 2 3" xfId="14452" xr:uid="{00000000-0005-0000-0000-00002C390000}"/>
    <cellStyle name="Normal 3 2 7 3 2 4" xfId="14453" xr:uid="{00000000-0005-0000-0000-00002D390000}"/>
    <cellStyle name="Normal 3 2 7 3 2 5" xfId="14454" xr:uid="{00000000-0005-0000-0000-00002E390000}"/>
    <cellStyle name="Normal 3 2 7 3 3" xfId="14455" xr:uid="{00000000-0005-0000-0000-00002F390000}"/>
    <cellStyle name="Normal 3 2 7 3 3 2" xfId="14456" xr:uid="{00000000-0005-0000-0000-000030390000}"/>
    <cellStyle name="Normal 3 2 7 3 3 3" xfId="14457" xr:uid="{00000000-0005-0000-0000-000031390000}"/>
    <cellStyle name="Normal 3 2 7 3 3 4" xfId="14458" xr:uid="{00000000-0005-0000-0000-000032390000}"/>
    <cellStyle name="Normal 3 2 7 3 4" xfId="14459" xr:uid="{00000000-0005-0000-0000-000033390000}"/>
    <cellStyle name="Normal 3 2 7 3 5" xfId="14460" xr:uid="{00000000-0005-0000-0000-000034390000}"/>
    <cellStyle name="Normal 3 2 7 3 6" xfId="14461" xr:uid="{00000000-0005-0000-0000-000035390000}"/>
    <cellStyle name="Normal 3 2 7 4" xfId="14462" xr:uid="{00000000-0005-0000-0000-000036390000}"/>
    <cellStyle name="Normal 3 2 7 4 2" xfId="14463" xr:uid="{00000000-0005-0000-0000-000037390000}"/>
    <cellStyle name="Normal 3 2 7 4 2 2" xfId="14464" xr:uid="{00000000-0005-0000-0000-000038390000}"/>
    <cellStyle name="Normal 3 2 7 4 2 2 2" xfId="14465" xr:uid="{00000000-0005-0000-0000-000039390000}"/>
    <cellStyle name="Normal 3 2 7 4 2 2 3" xfId="14466" xr:uid="{00000000-0005-0000-0000-00003A390000}"/>
    <cellStyle name="Normal 3 2 7 4 2 2 4" xfId="14467" xr:uid="{00000000-0005-0000-0000-00003B390000}"/>
    <cellStyle name="Normal 3 2 7 4 2 3" xfId="14468" xr:uid="{00000000-0005-0000-0000-00003C390000}"/>
    <cellStyle name="Normal 3 2 7 4 2 4" xfId="14469" xr:uid="{00000000-0005-0000-0000-00003D390000}"/>
    <cellStyle name="Normal 3 2 7 4 2 5" xfId="14470" xr:uid="{00000000-0005-0000-0000-00003E390000}"/>
    <cellStyle name="Normal 3 2 7 4 3" xfId="14471" xr:uid="{00000000-0005-0000-0000-00003F390000}"/>
    <cellStyle name="Normal 3 2 7 4 3 2" xfId="14472" xr:uid="{00000000-0005-0000-0000-000040390000}"/>
    <cellStyle name="Normal 3 2 7 4 3 3" xfId="14473" xr:uid="{00000000-0005-0000-0000-000041390000}"/>
    <cellStyle name="Normal 3 2 7 4 3 4" xfId="14474" xr:uid="{00000000-0005-0000-0000-000042390000}"/>
    <cellStyle name="Normal 3 2 7 4 4" xfId="14475" xr:uid="{00000000-0005-0000-0000-000043390000}"/>
    <cellStyle name="Normal 3 2 7 4 5" xfId="14476" xr:uid="{00000000-0005-0000-0000-000044390000}"/>
    <cellStyle name="Normal 3 2 7 4 6" xfId="14477" xr:uid="{00000000-0005-0000-0000-000045390000}"/>
    <cellStyle name="Normal 3 2 7 5" xfId="14478" xr:uid="{00000000-0005-0000-0000-000046390000}"/>
    <cellStyle name="Normal 3 2 7 6" xfId="14479" xr:uid="{00000000-0005-0000-0000-000047390000}"/>
    <cellStyle name="Normal 3 2 7 6 2" xfId="14480" xr:uid="{00000000-0005-0000-0000-000048390000}"/>
    <cellStyle name="Normal 3 2 7 6 2 2" xfId="14481" xr:uid="{00000000-0005-0000-0000-000049390000}"/>
    <cellStyle name="Normal 3 2 7 6 2 3" xfId="14482" xr:uid="{00000000-0005-0000-0000-00004A390000}"/>
    <cellStyle name="Normal 3 2 7 6 2 4" xfId="14483" xr:uid="{00000000-0005-0000-0000-00004B390000}"/>
    <cellStyle name="Normal 3 2 7 6 3" xfId="14484" xr:uid="{00000000-0005-0000-0000-00004C390000}"/>
    <cellStyle name="Normal 3 2 7 6 4" xfId="14485" xr:uid="{00000000-0005-0000-0000-00004D390000}"/>
    <cellStyle name="Normal 3 2 7 6 5" xfId="14486" xr:uid="{00000000-0005-0000-0000-00004E390000}"/>
    <cellStyle name="Normal 3 2 7 7" xfId="14487" xr:uid="{00000000-0005-0000-0000-00004F390000}"/>
    <cellStyle name="Normal 3 2 7 7 2" xfId="14488" xr:uid="{00000000-0005-0000-0000-000050390000}"/>
    <cellStyle name="Normal 3 2 7 7 3" xfId="14489" xr:uid="{00000000-0005-0000-0000-000051390000}"/>
    <cellStyle name="Normal 3 2 7 7 4" xfId="14490" xr:uid="{00000000-0005-0000-0000-000052390000}"/>
    <cellStyle name="Normal 3 2 7 8" xfId="14491" xr:uid="{00000000-0005-0000-0000-000053390000}"/>
    <cellStyle name="Normal 3 2 7 9" xfId="14492" xr:uid="{00000000-0005-0000-0000-000054390000}"/>
    <cellStyle name="Normal 3 2 8" xfId="14493" xr:uid="{00000000-0005-0000-0000-000055390000}"/>
    <cellStyle name="Normal 3 2 8 2" xfId="14494" xr:uid="{00000000-0005-0000-0000-000056390000}"/>
    <cellStyle name="Normal 3 2 8 2 2" xfId="14495" xr:uid="{00000000-0005-0000-0000-000057390000}"/>
    <cellStyle name="Normal 3 2 8 2 2 2" xfId="14496" xr:uid="{00000000-0005-0000-0000-000058390000}"/>
    <cellStyle name="Normal 3 2 8 2 2 2 2" xfId="14497" xr:uid="{00000000-0005-0000-0000-000059390000}"/>
    <cellStyle name="Normal 3 2 8 2 2 2 3" xfId="14498" xr:uid="{00000000-0005-0000-0000-00005A390000}"/>
    <cellStyle name="Normal 3 2 8 2 2 2 4" xfId="14499" xr:uid="{00000000-0005-0000-0000-00005B390000}"/>
    <cellStyle name="Normal 3 2 8 2 2 3" xfId="14500" xr:uid="{00000000-0005-0000-0000-00005C390000}"/>
    <cellStyle name="Normal 3 2 8 2 2 4" xfId="14501" xr:uid="{00000000-0005-0000-0000-00005D390000}"/>
    <cellStyle name="Normal 3 2 8 2 2 5" xfId="14502" xr:uid="{00000000-0005-0000-0000-00005E390000}"/>
    <cellStyle name="Normal 3 2 8 2 3" xfId="14503" xr:uid="{00000000-0005-0000-0000-00005F390000}"/>
    <cellStyle name="Normal 3 2 8 2 3 2" xfId="14504" xr:uid="{00000000-0005-0000-0000-000060390000}"/>
    <cellStyle name="Normal 3 2 8 2 3 3" xfId="14505" xr:uid="{00000000-0005-0000-0000-000061390000}"/>
    <cellStyle name="Normal 3 2 8 2 3 4" xfId="14506" xr:uid="{00000000-0005-0000-0000-000062390000}"/>
    <cellStyle name="Normal 3 2 8 2 4" xfId="14507" xr:uid="{00000000-0005-0000-0000-000063390000}"/>
    <cellStyle name="Normal 3 2 8 2 5" xfId="14508" xr:uid="{00000000-0005-0000-0000-000064390000}"/>
    <cellStyle name="Normal 3 2 8 2 6" xfId="14509" xr:uid="{00000000-0005-0000-0000-000065390000}"/>
    <cellStyle name="Normal 3 2 8 3" xfId="14510" xr:uid="{00000000-0005-0000-0000-000066390000}"/>
    <cellStyle name="Normal 3 2 8 3 2" xfId="14511" xr:uid="{00000000-0005-0000-0000-000067390000}"/>
    <cellStyle name="Normal 3 2 8 3 2 2" xfId="14512" xr:uid="{00000000-0005-0000-0000-000068390000}"/>
    <cellStyle name="Normal 3 2 8 3 2 2 2" xfId="14513" xr:uid="{00000000-0005-0000-0000-000069390000}"/>
    <cellStyle name="Normal 3 2 8 3 2 2 3" xfId="14514" xr:uid="{00000000-0005-0000-0000-00006A390000}"/>
    <cellStyle name="Normal 3 2 8 3 2 2 4" xfId="14515" xr:uid="{00000000-0005-0000-0000-00006B390000}"/>
    <cellStyle name="Normal 3 2 8 3 2 3" xfId="14516" xr:uid="{00000000-0005-0000-0000-00006C390000}"/>
    <cellStyle name="Normal 3 2 8 3 2 4" xfId="14517" xr:uid="{00000000-0005-0000-0000-00006D390000}"/>
    <cellStyle name="Normal 3 2 8 3 2 5" xfId="14518" xr:uid="{00000000-0005-0000-0000-00006E390000}"/>
    <cellStyle name="Normal 3 2 8 3 3" xfId="14519" xr:uid="{00000000-0005-0000-0000-00006F390000}"/>
    <cellStyle name="Normal 3 2 8 3 3 2" xfId="14520" xr:uid="{00000000-0005-0000-0000-000070390000}"/>
    <cellStyle name="Normal 3 2 8 3 3 3" xfId="14521" xr:uid="{00000000-0005-0000-0000-000071390000}"/>
    <cellStyle name="Normal 3 2 8 3 3 4" xfId="14522" xr:uid="{00000000-0005-0000-0000-000072390000}"/>
    <cellStyle name="Normal 3 2 8 3 4" xfId="14523" xr:uid="{00000000-0005-0000-0000-000073390000}"/>
    <cellStyle name="Normal 3 2 8 3 5" xfId="14524" xr:uid="{00000000-0005-0000-0000-000074390000}"/>
    <cellStyle name="Normal 3 2 8 3 6" xfId="14525" xr:uid="{00000000-0005-0000-0000-000075390000}"/>
    <cellStyle name="Normal 3 2 8 4" xfId="14526" xr:uid="{00000000-0005-0000-0000-000076390000}"/>
    <cellStyle name="Normal 3 2 8 5" xfId="14527" xr:uid="{00000000-0005-0000-0000-000077390000}"/>
    <cellStyle name="Normal 3 2 8 5 2" xfId="14528" xr:uid="{00000000-0005-0000-0000-000078390000}"/>
    <cellStyle name="Normal 3 2 8 5 2 2" xfId="14529" xr:uid="{00000000-0005-0000-0000-000079390000}"/>
    <cellStyle name="Normal 3 2 8 5 2 3" xfId="14530" xr:uid="{00000000-0005-0000-0000-00007A390000}"/>
    <cellStyle name="Normal 3 2 8 5 2 4" xfId="14531" xr:uid="{00000000-0005-0000-0000-00007B390000}"/>
    <cellStyle name="Normal 3 2 8 5 3" xfId="14532" xr:uid="{00000000-0005-0000-0000-00007C390000}"/>
    <cellStyle name="Normal 3 2 8 5 4" xfId="14533" xr:uid="{00000000-0005-0000-0000-00007D390000}"/>
    <cellStyle name="Normal 3 2 8 5 5" xfId="14534" xr:uid="{00000000-0005-0000-0000-00007E390000}"/>
    <cellStyle name="Normal 3 2 8 6" xfId="14535" xr:uid="{00000000-0005-0000-0000-00007F390000}"/>
    <cellStyle name="Normal 3 2 8 6 2" xfId="14536" xr:uid="{00000000-0005-0000-0000-000080390000}"/>
    <cellStyle name="Normal 3 2 8 6 3" xfId="14537" xr:uid="{00000000-0005-0000-0000-000081390000}"/>
    <cellStyle name="Normal 3 2 8 6 4" xfId="14538" xr:uid="{00000000-0005-0000-0000-000082390000}"/>
    <cellStyle name="Normal 3 2 8 7" xfId="14539" xr:uid="{00000000-0005-0000-0000-000083390000}"/>
    <cellStyle name="Normal 3 2 8 8" xfId="14540" xr:uid="{00000000-0005-0000-0000-000084390000}"/>
    <cellStyle name="Normal 3 2 8 9" xfId="14541" xr:uid="{00000000-0005-0000-0000-000085390000}"/>
    <cellStyle name="Normal 3 2 9" xfId="14542" xr:uid="{00000000-0005-0000-0000-000086390000}"/>
    <cellStyle name="Normal 3 2 9 2" xfId="14543" xr:uid="{00000000-0005-0000-0000-000087390000}"/>
    <cellStyle name="Normal 3 2 9 2 2" xfId="14544" xr:uid="{00000000-0005-0000-0000-000088390000}"/>
    <cellStyle name="Normal 3 2 9 2 2 2" xfId="14545" xr:uid="{00000000-0005-0000-0000-000089390000}"/>
    <cellStyle name="Normal 3 2 9 2 2 2 2" xfId="14546" xr:uid="{00000000-0005-0000-0000-00008A390000}"/>
    <cellStyle name="Normal 3 2 9 2 2 2 3" xfId="14547" xr:uid="{00000000-0005-0000-0000-00008B390000}"/>
    <cellStyle name="Normal 3 2 9 2 2 2 4" xfId="14548" xr:uid="{00000000-0005-0000-0000-00008C390000}"/>
    <cellStyle name="Normal 3 2 9 2 2 3" xfId="14549" xr:uid="{00000000-0005-0000-0000-00008D390000}"/>
    <cellStyle name="Normal 3 2 9 2 2 4" xfId="14550" xr:uid="{00000000-0005-0000-0000-00008E390000}"/>
    <cellStyle name="Normal 3 2 9 2 2 5" xfId="14551" xr:uid="{00000000-0005-0000-0000-00008F390000}"/>
    <cellStyle name="Normal 3 2 9 2 3" xfId="14552" xr:uid="{00000000-0005-0000-0000-000090390000}"/>
    <cellStyle name="Normal 3 2 9 2 3 2" xfId="14553" xr:uid="{00000000-0005-0000-0000-000091390000}"/>
    <cellStyle name="Normal 3 2 9 2 3 3" xfId="14554" xr:uid="{00000000-0005-0000-0000-000092390000}"/>
    <cellStyle name="Normal 3 2 9 2 3 4" xfId="14555" xr:uid="{00000000-0005-0000-0000-000093390000}"/>
    <cellStyle name="Normal 3 2 9 2 4" xfId="14556" xr:uid="{00000000-0005-0000-0000-000094390000}"/>
    <cellStyle name="Normal 3 2 9 2 5" xfId="14557" xr:uid="{00000000-0005-0000-0000-000095390000}"/>
    <cellStyle name="Normal 3 2 9 2 6" xfId="14558" xr:uid="{00000000-0005-0000-0000-000096390000}"/>
    <cellStyle name="Normal 3 2 9 3" xfId="14559" xr:uid="{00000000-0005-0000-0000-000097390000}"/>
    <cellStyle name="Normal 3 2 9 3 2" xfId="14560" xr:uid="{00000000-0005-0000-0000-000098390000}"/>
    <cellStyle name="Normal 3 2 9 3 2 2" xfId="14561" xr:uid="{00000000-0005-0000-0000-000099390000}"/>
    <cellStyle name="Normal 3 2 9 3 2 2 2" xfId="14562" xr:uid="{00000000-0005-0000-0000-00009A390000}"/>
    <cellStyle name="Normal 3 2 9 3 2 2 3" xfId="14563" xr:uid="{00000000-0005-0000-0000-00009B390000}"/>
    <cellStyle name="Normal 3 2 9 3 2 2 4" xfId="14564" xr:uid="{00000000-0005-0000-0000-00009C390000}"/>
    <cellStyle name="Normal 3 2 9 3 2 3" xfId="14565" xr:uid="{00000000-0005-0000-0000-00009D390000}"/>
    <cellStyle name="Normal 3 2 9 3 2 4" xfId="14566" xr:uid="{00000000-0005-0000-0000-00009E390000}"/>
    <cellStyle name="Normal 3 2 9 3 2 5" xfId="14567" xr:uid="{00000000-0005-0000-0000-00009F390000}"/>
    <cellStyle name="Normal 3 2 9 3 3" xfId="14568" xr:uid="{00000000-0005-0000-0000-0000A0390000}"/>
    <cellStyle name="Normal 3 2 9 3 3 2" xfId="14569" xr:uid="{00000000-0005-0000-0000-0000A1390000}"/>
    <cellStyle name="Normal 3 2 9 3 3 3" xfId="14570" xr:uid="{00000000-0005-0000-0000-0000A2390000}"/>
    <cellStyle name="Normal 3 2 9 3 3 4" xfId="14571" xr:uid="{00000000-0005-0000-0000-0000A3390000}"/>
    <cellStyle name="Normal 3 2 9 3 4" xfId="14572" xr:uid="{00000000-0005-0000-0000-0000A4390000}"/>
    <cellStyle name="Normal 3 2 9 3 5" xfId="14573" xr:uid="{00000000-0005-0000-0000-0000A5390000}"/>
    <cellStyle name="Normal 3 2 9 3 6" xfId="14574" xr:uid="{00000000-0005-0000-0000-0000A6390000}"/>
    <cellStyle name="Normal 3 2 9 4" xfId="14575" xr:uid="{00000000-0005-0000-0000-0000A7390000}"/>
    <cellStyle name="Normal 3 2 9 5" xfId="14576" xr:uid="{00000000-0005-0000-0000-0000A8390000}"/>
    <cellStyle name="Normal 3 2 9 5 2" xfId="14577" xr:uid="{00000000-0005-0000-0000-0000A9390000}"/>
    <cellStyle name="Normal 3 2 9 5 2 2" xfId="14578" xr:uid="{00000000-0005-0000-0000-0000AA390000}"/>
    <cellStyle name="Normal 3 2 9 5 2 3" xfId="14579" xr:uid="{00000000-0005-0000-0000-0000AB390000}"/>
    <cellStyle name="Normal 3 2 9 5 2 4" xfId="14580" xr:uid="{00000000-0005-0000-0000-0000AC390000}"/>
    <cellStyle name="Normal 3 2 9 5 3" xfId="14581" xr:uid="{00000000-0005-0000-0000-0000AD390000}"/>
    <cellStyle name="Normal 3 2 9 5 4" xfId="14582" xr:uid="{00000000-0005-0000-0000-0000AE390000}"/>
    <cellStyle name="Normal 3 2 9 5 5" xfId="14583" xr:uid="{00000000-0005-0000-0000-0000AF390000}"/>
    <cellStyle name="Normal 3 2 9 6" xfId="14584" xr:uid="{00000000-0005-0000-0000-0000B0390000}"/>
    <cellStyle name="Normal 3 2 9 6 2" xfId="14585" xr:uid="{00000000-0005-0000-0000-0000B1390000}"/>
    <cellStyle name="Normal 3 2 9 6 3" xfId="14586" xr:uid="{00000000-0005-0000-0000-0000B2390000}"/>
    <cellStyle name="Normal 3 2 9 6 4" xfId="14587" xr:uid="{00000000-0005-0000-0000-0000B3390000}"/>
    <cellStyle name="Normal 3 2 9 7" xfId="14588" xr:uid="{00000000-0005-0000-0000-0000B4390000}"/>
    <cellStyle name="Normal 3 2 9 8" xfId="14589" xr:uid="{00000000-0005-0000-0000-0000B5390000}"/>
    <cellStyle name="Normal 3 2 9 9" xfId="14590" xr:uid="{00000000-0005-0000-0000-0000B6390000}"/>
    <cellStyle name="Normal 3 2_Guarantees" xfId="14591" xr:uid="{00000000-0005-0000-0000-0000B7390000}"/>
    <cellStyle name="Normal 3 20" xfId="14592" xr:uid="{00000000-0005-0000-0000-0000B8390000}"/>
    <cellStyle name="Normal 3 20 2" xfId="14593" xr:uid="{00000000-0005-0000-0000-0000B9390000}"/>
    <cellStyle name="Normal 3 20 2 2" xfId="14594" xr:uid="{00000000-0005-0000-0000-0000BA390000}"/>
    <cellStyle name="Normal 3 20 2 2 2" xfId="14595" xr:uid="{00000000-0005-0000-0000-0000BB390000}"/>
    <cellStyle name="Normal 3 20 2 2 3" xfId="14596" xr:uid="{00000000-0005-0000-0000-0000BC390000}"/>
    <cellStyle name="Normal 3 20 2 2 4" xfId="14597" xr:uid="{00000000-0005-0000-0000-0000BD390000}"/>
    <cellStyle name="Normal 3 20 2 3" xfId="14598" xr:uid="{00000000-0005-0000-0000-0000BE390000}"/>
    <cellStyle name="Normal 3 20 2 4" xfId="14599" xr:uid="{00000000-0005-0000-0000-0000BF390000}"/>
    <cellStyle name="Normal 3 20 2 5" xfId="14600" xr:uid="{00000000-0005-0000-0000-0000C0390000}"/>
    <cellStyle name="Normal 3 20 3" xfId="14601" xr:uid="{00000000-0005-0000-0000-0000C1390000}"/>
    <cellStyle name="Normal 3 20 4" xfId="14602" xr:uid="{00000000-0005-0000-0000-0000C2390000}"/>
    <cellStyle name="Normal 3 20 4 2" xfId="14603" xr:uid="{00000000-0005-0000-0000-0000C3390000}"/>
    <cellStyle name="Normal 3 20 4 3" xfId="14604" xr:uid="{00000000-0005-0000-0000-0000C4390000}"/>
    <cellStyle name="Normal 3 20 4 4" xfId="14605" xr:uid="{00000000-0005-0000-0000-0000C5390000}"/>
    <cellStyle name="Normal 3 20 5" xfId="14606" xr:uid="{00000000-0005-0000-0000-0000C6390000}"/>
    <cellStyle name="Normal 3 20 6" xfId="14607" xr:uid="{00000000-0005-0000-0000-0000C7390000}"/>
    <cellStyle name="Normal 3 20 7" xfId="14608" xr:uid="{00000000-0005-0000-0000-0000C8390000}"/>
    <cellStyle name="Normal 3 21" xfId="14609" xr:uid="{00000000-0005-0000-0000-0000C9390000}"/>
    <cellStyle name="Normal 3 21 2" xfId="14610" xr:uid="{00000000-0005-0000-0000-0000CA390000}"/>
    <cellStyle name="Normal 3 21 2 2" xfId="14611" xr:uid="{00000000-0005-0000-0000-0000CB390000}"/>
    <cellStyle name="Normal 3 21 2 2 2" xfId="14612" xr:uid="{00000000-0005-0000-0000-0000CC390000}"/>
    <cellStyle name="Normal 3 21 2 2 3" xfId="14613" xr:uid="{00000000-0005-0000-0000-0000CD390000}"/>
    <cellStyle name="Normal 3 21 2 2 4" xfId="14614" xr:uid="{00000000-0005-0000-0000-0000CE390000}"/>
    <cellStyle name="Normal 3 21 2 3" xfId="14615" xr:uid="{00000000-0005-0000-0000-0000CF390000}"/>
    <cellStyle name="Normal 3 21 2 4" xfId="14616" xr:uid="{00000000-0005-0000-0000-0000D0390000}"/>
    <cellStyle name="Normal 3 21 2 5" xfId="14617" xr:uid="{00000000-0005-0000-0000-0000D1390000}"/>
    <cellStyle name="Normal 3 21 3" xfId="14618" xr:uid="{00000000-0005-0000-0000-0000D2390000}"/>
    <cellStyle name="Normal 3 21 4" xfId="14619" xr:uid="{00000000-0005-0000-0000-0000D3390000}"/>
    <cellStyle name="Normal 3 21 4 2" xfId="14620" xr:uid="{00000000-0005-0000-0000-0000D4390000}"/>
    <cellStyle name="Normal 3 21 4 3" xfId="14621" xr:uid="{00000000-0005-0000-0000-0000D5390000}"/>
    <cellStyle name="Normal 3 21 4 4" xfId="14622" xr:uid="{00000000-0005-0000-0000-0000D6390000}"/>
    <cellStyle name="Normal 3 21 5" xfId="14623" xr:uid="{00000000-0005-0000-0000-0000D7390000}"/>
    <cellStyle name="Normal 3 21 6" xfId="14624" xr:uid="{00000000-0005-0000-0000-0000D8390000}"/>
    <cellStyle name="Normal 3 21 7" xfId="14625" xr:uid="{00000000-0005-0000-0000-0000D9390000}"/>
    <cellStyle name="Normal 3 22" xfId="14626" xr:uid="{00000000-0005-0000-0000-0000DA390000}"/>
    <cellStyle name="Normal 3 22 2" xfId="14627" xr:uid="{00000000-0005-0000-0000-0000DB390000}"/>
    <cellStyle name="Normal 3 22 2 2" xfId="14628" xr:uid="{00000000-0005-0000-0000-0000DC390000}"/>
    <cellStyle name="Normal 3 22 2 2 2" xfId="14629" xr:uid="{00000000-0005-0000-0000-0000DD390000}"/>
    <cellStyle name="Normal 3 22 2 2 3" xfId="14630" xr:uid="{00000000-0005-0000-0000-0000DE390000}"/>
    <cellStyle name="Normal 3 22 2 2 4" xfId="14631" xr:uid="{00000000-0005-0000-0000-0000DF390000}"/>
    <cellStyle name="Normal 3 22 2 3" xfId="14632" xr:uid="{00000000-0005-0000-0000-0000E0390000}"/>
    <cellStyle name="Normal 3 22 2 4" xfId="14633" xr:uid="{00000000-0005-0000-0000-0000E1390000}"/>
    <cellStyle name="Normal 3 22 2 5" xfId="14634" xr:uid="{00000000-0005-0000-0000-0000E2390000}"/>
    <cellStyle name="Normal 3 22 3" xfId="14635" xr:uid="{00000000-0005-0000-0000-0000E3390000}"/>
    <cellStyle name="Normal 3 22 4" xfId="14636" xr:uid="{00000000-0005-0000-0000-0000E4390000}"/>
    <cellStyle name="Normal 3 22 4 2" xfId="14637" xr:uid="{00000000-0005-0000-0000-0000E5390000}"/>
    <cellStyle name="Normal 3 22 4 3" xfId="14638" xr:uid="{00000000-0005-0000-0000-0000E6390000}"/>
    <cellStyle name="Normal 3 22 4 4" xfId="14639" xr:uid="{00000000-0005-0000-0000-0000E7390000}"/>
    <cellStyle name="Normal 3 22 5" xfId="14640" xr:uid="{00000000-0005-0000-0000-0000E8390000}"/>
    <cellStyle name="Normal 3 22 6" xfId="14641" xr:uid="{00000000-0005-0000-0000-0000E9390000}"/>
    <cellStyle name="Normal 3 22 7" xfId="14642" xr:uid="{00000000-0005-0000-0000-0000EA390000}"/>
    <cellStyle name="Normal 3 23" xfId="14643" xr:uid="{00000000-0005-0000-0000-0000EB390000}"/>
    <cellStyle name="Normal 3 23 2" xfId="14644" xr:uid="{00000000-0005-0000-0000-0000EC390000}"/>
    <cellStyle name="Normal 3 23 2 2" xfId="14645" xr:uid="{00000000-0005-0000-0000-0000ED390000}"/>
    <cellStyle name="Normal 3 23 2 2 2" xfId="14646" xr:uid="{00000000-0005-0000-0000-0000EE390000}"/>
    <cellStyle name="Normal 3 23 2 2 3" xfId="14647" xr:uid="{00000000-0005-0000-0000-0000EF390000}"/>
    <cellStyle name="Normal 3 23 2 2 4" xfId="14648" xr:uid="{00000000-0005-0000-0000-0000F0390000}"/>
    <cellStyle name="Normal 3 23 2 3" xfId="14649" xr:uid="{00000000-0005-0000-0000-0000F1390000}"/>
    <cellStyle name="Normal 3 23 2 4" xfId="14650" xr:uid="{00000000-0005-0000-0000-0000F2390000}"/>
    <cellStyle name="Normal 3 23 2 5" xfId="14651" xr:uid="{00000000-0005-0000-0000-0000F3390000}"/>
    <cellStyle name="Normal 3 23 3" xfId="14652" xr:uid="{00000000-0005-0000-0000-0000F4390000}"/>
    <cellStyle name="Normal 3 23 3 2" xfId="14653" xr:uid="{00000000-0005-0000-0000-0000F5390000}"/>
    <cellStyle name="Normal 3 23 3 3" xfId="14654" xr:uid="{00000000-0005-0000-0000-0000F6390000}"/>
    <cellStyle name="Normal 3 23 3 4" xfId="14655" xr:uid="{00000000-0005-0000-0000-0000F7390000}"/>
    <cellStyle name="Normal 3 23 4" xfId="14656" xr:uid="{00000000-0005-0000-0000-0000F8390000}"/>
    <cellStyle name="Normal 3 23 5" xfId="14657" xr:uid="{00000000-0005-0000-0000-0000F9390000}"/>
    <cellStyle name="Normal 3 23 6" xfId="14658" xr:uid="{00000000-0005-0000-0000-0000FA390000}"/>
    <cellStyle name="Normal 3 24" xfId="14659" xr:uid="{00000000-0005-0000-0000-0000FB390000}"/>
    <cellStyle name="Normal 3 24 2" xfId="14660" xr:uid="{00000000-0005-0000-0000-0000FC390000}"/>
    <cellStyle name="Normal 3 24 2 2" xfId="14661" xr:uid="{00000000-0005-0000-0000-0000FD390000}"/>
    <cellStyle name="Normal 3 24 2 2 2" xfId="14662" xr:uid="{00000000-0005-0000-0000-0000FE390000}"/>
    <cellStyle name="Normal 3 24 2 2 3" xfId="14663" xr:uid="{00000000-0005-0000-0000-0000FF390000}"/>
    <cellStyle name="Normal 3 24 2 2 4" xfId="14664" xr:uid="{00000000-0005-0000-0000-0000003A0000}"/>
    <cellStyle name="Normal 3 24 2 3" xfId="14665" xr:uid="{00000000-0005-0000-0000-0000013A0000}"/>
    <cellStyle name="Normal 3 24 2 4" xfId="14666" xr:uid="{00000000-0005-0000-0000-0000023A0000}"/>
    <cellStyle name="Normal 3 24 2 5" xfId="14667" xr:uid="{00000000-0005-0000-0000-0000033A0000}"/>
    <cellStyle name="Normal 3 24 3" xfId="14668" xr:uid="{00000000-0005-0000-0000-0000043A0000}"/>
    <cellStyle name="Normal 3 24 3 2" xfId="14669" xr:uid="{00000000-0005-0000-0000-0000053A0000}"/>
    <cellStyle name="Normal 3 24 3 3" xfId="14670" xr:uid="{00000000-0005-0000-0000-0000063A0000}"/>
    <cellStyle name="Normal 3 24 3 4" xfId="14671" xr:uid="{00000000-0005-0000-0000-0000073A0000}"/>
    <cellStyle name="Normal 3 24 4" xfId="14672" xr:uid="{00000000-0005-0000-0000-0000083A0000}"/>
    <cellStyle name="Normal 3 24 5" xfId="14673" xr:uid="{00000000-0005-0000-0000-0000093A0000}"/>
    <cellStyle name="Normal 3 24 6" xfId="14674" xr:uid="{00000000-0005-0000-0000-00000A3A0000}"/>
    <cellStyle name="Normal 3 25" xfId="14675" xr:uid="{00000000-0005-0000-0000-00000B3A0000}"/>
    <cellStyle name="Normal 3 25 2" xfId="14676" xr:uid="{00000000-0005-0000-0000-00000C3A0000}"/>
    <cellStyle name="Normal 3 25 2 2" xfId="14677" xr:uid="{00000000-0005-0000-0000-00000D3A0000}"/>
    <cellStyle name="Normal 3 25 2 2 2" xfId="14678" xr:uid="{00000000-0005-0000-0000-00000E3A0000}"/>
    <cellStyle name="Normal 3 25 2 2 3" xfId="14679" xr:uid="{00000000-0005-0000-0000-00000F3A0000}"/>
    <cellStyle name="Normal 3 25 2 2 4" xfId="14680" xr:uid="{00000000-0005-0000-0000-0000103A0000}"/>
    <cellStyle name="Normal 3 25 2 3" xfId="14681" xr:uid="{00000000-0005-0000-0000-0000113A0000}"/>
    <cellStyle name="Normal 3 25 2 4" xfId="14682" xr:uid="{00000000-0005-0000-0000-0000123A0000}"/>
    <cellStyle name="Normal 3 25 2 5" xfId="14683" xr:uid="{00000000-0005-0000-0000-0000133A0000}"/>
    <cellStyle name="Normal 3 25 3" xfId="14684" xr:uid="{00000000-0005-0000-0000-0000143A0000}"/>
    <cellStyle name="Normal 3 25 3 2" xfId="14685" xr:uid="{00000000-0005-0000-0000-0000153A0000}"/>
    <cellStyle name="Normal 3 25 3 3" xfId="14686" xr:uid="{00000000-0005-0000-0000-0000163A0000}"/>
    <cellStyle name="Normal 3 25 3 4" xfId="14687" xr:uid="{00000000-0005-0000-0000-0000173A0000}"/>
    <cellStyle name="Normal 3 25 4" xfId="14688" xr:uid="{00000000-0005-0000-0000-0000183A0000}"/>
    <cellStyle name="Normal 3 25 5" xfId="14689" xr:uid="{00000000-0005-0000-0000-0000193A0000}"/>
    <cellStyle name="Normal 3 25 6" xfId="14690" xr:uid="{00000000-0005-0000-0000-00001A3A0000}"/>
    <cellStyle name="Normal 3 26" xfId="14691" xr:uid="{00000000-0005-0000-0000-00001B3A0000}"/>
    <cellStyle name="Normal 3 26 2" xfId="14692" xr:uid="{00000000-0005-0000-0000-00001C3A0000}"/>
    <cellStyle name="Normal 3 26 2 2" xfId="14693" xr:uid="{00000000-0005-0000-0000-00001D3A0000}"/>
    <cellStyle name="Normal 3 26 2 2 2" xfId="14694" xr:uid="{00000000-0005-0000-0000-00001E3A0000}"/>
    <cellStyle name="Normal 3 26 2 2 3" xfId="14695" xr:uid="{00000000-0005-0000-0000-00001F3A0000}"/>
    <cellStyle name="Normal 3 26 2 2 4" xfId="14696" xr:uid="{00000000-0005-0000-0000-0000203A0000}"/>
    <cellStyle name="Normal 3 26 2 3" xfId="14697" xr:uid="{00000000-0005-0000-0000-0000213A0000}"/>
    <cellStyle name="Normal 3 26 2 4" xfId="14698" xr:uid="{00000000-0005-0000-0000-0000223A0000}"/>
    <cellStyle name="Normal 3 26 2 5" xfId="14699" xr:uid="{00000000-0005-0000-0000-0000233A0000}"/>
    <cellStyle name="Normal 3 26 3" xfId="14700" xr:uid="{00000000-0005-0000-0000-0000243A0000}"/>
    <cellStyle name="Normal 3 26 3 2" xfId="14701" xr:uid="{00000000-0005-0000-0000-0000253A0000}"/>
    <cellStyle name="Normal 3 26 3 3" xfId="14702" xr:uid="{00000000-0005-0000-0000-0000263A0000}"/>
    <cellStyle name="Normal 3 26 3 4" xfId="14703" xr:uid="{00000000-0005-0000-0000-0000273A0000}"/>
    <cellStyle name="Normal 3 26 4" xfId="14704" xr:uid="{00000000-0005-0000-0000-0000283A0000}"/>
    <cellStyle name="Normal 3 26 5" xfId="14705" xr:uid="{00000000-0005-0000-0000-0000293A0000}"/>
    <cellStyle name="Normal 3 26 6" xfId="14706" xr:uid="{00000000-0005-0000-0000-00002A3A0000}"/>
    <cellStyle name="Normal 3 27" xfId="14707" xr:uid="{00000000-0005-0000-0000-00002B3A0000}"/>
    <cellStyle name="Normal 3 27 2" xfId="14708" xr:uid="{00000000-0005-0000-0000-00002C3A0000}"/>
    <cellStyle name="Normal 3 27 2 2" xfId="14709" xr:uid="{00000000-0005-0000-0000-00002D3A0000}"/>
    <cellStyle name="Normal 3 27 2 2 2" xfId="14710" xr:uid="{00000000-0005-0000-0000-00002E3A0000}"/>
    <cellStyle name="Normal 3 27 2 2 3" xfId="14711" xr:uid="{00000000-0005-0000-0000-00002F3A0000}"/>
    <cellStyle name="Normal 3 27 2 2 4" xfId="14712" xr:uid="{00000000-0005-0000-0000-0000303A0000}"/>
    <cellStyle name="Normal 3 27 2 3" xfId="14713" xr:uid="{00000000-0005-0000-0000-0000313A0000}"/>
    <cellStyle name="Normal 3 27 2 4" xfId="14714" xr:uid="{00000000-0005-0000-0000-0000323A0000}"/>
    <cellStyle name="Normal 3 27 2 5" xfId="14715" xr:uid="{00000000-0005-0000-0000-0000333A0000}"/>
    <cellStyle name="Normal 3 27 3" xfId="14716" xr:uid="{00000000-0005-0000-0000-0000343A0000}"/>
    <cellStyle name="Normal 3 27 3 2" xfId="14717" xr:uid="{00000000-0005-0000-0000-0000353A0000}"/>
    <cellStyle name="Normal 3 27 3 3" xfId="14718" xr:uid="{00000000-0005-0000-0000-0000363A0000}"/>
    <cellStyle name="Normal 3 27 3 4" xfId="14719" xr:uid="{00000000-0005-0000-0000-0000373A0000}"/>
    <cellStyle name="Normal 3 27 4" xfId="14720" xr:uid="{00000000-0005-0000-0000-0000383A0000}"/>
    <cellStyle name="Normal 3 27 5" xfId="14721" xr:uid="{00000000-0005-0000-0000-0000393A0000}"/>
    <cellStyle name="Normal 3 27 6" xfId="14722" xr:uid="{00000000-0005-0000-0000-00003A3A0000}"/>
    <cellStyle name="Normal 3 28" xfId="14723" xr:uid="{00000000-0005-0000-0000-00003B3A0000}"/>
    <cellStyle name="Normal 3 28 2" xfId="14724" xr:uid="{00000000-0005-0000-0000-00003C3A0000}"/>
    <cellStyle name="Normal 3 28 2 2" xfId="14725" xr:uid="{00000000-0005-0000-0000-00003D3A0000}"/>
    <cellStyle name="Normal 3 28 2 2 2" xfId="14726" xr:uid="{00000000-0005-0000-0000-00003E3A0000}"/>
    <cellStyle name="Normal 3 28 2 2 3" xfId="14727" xr:uid="{00000000-0005-0000-0000-00003F3A0000}"/>
    <cellStyle name="Normal 3 28 2 2 4" xfId="14728" xr:uid="{00000000-0005-0000-0000-0000403A0000}"/>
    <cellStyle name="Normal 3 28 2 3" xfId="14729" xr:uid="{00000000-0005-0000-0000-0000413A0000}"/>
    <cellStyle name="Normal 3 28 2 4" xfId="14730" xr:uid="{00000000-0005-0000-0000-0000423A0000}"/>
    <cellStyle name="Normal 3 28 2 5" xfId="14731" xr:uid="{00000000-0005-0000-0000-0000433A0000}"/>
    <cellStyle name="Normal 3 28 3" xfId="14732" xr:uid="{00000000-0005-0000-0000-0000443A0000}"/>
    <cellStyle name="Normal 3 28 3 2" xfId="14733" xr:uid="{00000000-0005-0000-0000-0000453A0000}"/>
    <cellStyle name="Normal 3 28 3 3" xfId="14734" xr:uid="{00000000-0005-0000-0000-0000463A0000}"/>
    <cellStyle name="Normal 3 28 3 4" xfId="14735" xr:uid="{00000000-0005-0000-0000-0000473A0000}"/>
    <cellStyle name="Normal 3 28 4" xfId="14736" xr:uid="{00000000-0005-0000-0000-0000483A0000}"/>
    <cellStyle name="Normal 3 28 5" xfId="14737" xr:uid="{00000000-0005-0000-0000-0000493A0000}"/>
    <cellStyle name="Normal 3 28 6" xfId="14738" xr:uid="{00000000-0005-0000-0000-00004A3A0000}"/>
    <cellStyle name="Normal 3 29" xfId="14739" xr:uid="{00000000-0005-0000-0000-00004B3A0000}"/>
    <cellStyle name="Normal 3 29 2" xfId="14740" xr:uid="{00000000-0005-0000-0000-00004C3A0000}"/>
    <cellStyle name="Normal 3 29 2 2" xfId="14741" xr:uid="{00000000-0005-0000-0000-00004D3A0000}"/>
    <cellStyle name="Normal 3 29 2 2 2" xfId="14742" xr:uid="{00000000-0005-0000-0000-00004E3A0000}"/>
    <cellStyle name="Normal 3 29 2 2 3" xfId="14743" xr:uid="{00000000-0005-0000-0000-00004F3A0000}"/>
    <cellStyle name="Normal 3 29 2 2 4" xfId="14744" xr:uid="{00000000-0005-0000-0000-0000503A0000}"/>
    <cellStyle name="Normal 3 29 2 3" xfId="14745" xr:uid="{00000000-0005-0000-0000-0000513A0000}"/>
    <cellStyle name="Normal 3 29 2 4" xfId="14746" xr:uid="{00000000-0005-0000-0000-0000523A0000}"/>
    <cellStyle name="Normal 3 29 2 5" xfId="14747" xr:uid="{00000000-0005-0000-0000-0000533A0000}"/>
    <cellStyle name="Normal 3 29 3" xfId="14748" xr:uid="{00000000-0005-0000-0000-0000543A0000}"/>
    <cellStyle name="Normal 3 29 3 2" xfId="14749" xr:uid="{00000000-0005-0000-0000-0000553A0000}"/>
    <cellStyle name="Normal 3 29 3 3" xfId="14750" xr:uid="{00000000-0005-0000-0000-0000563A0000}"/>
    <cellStyle name="Normal 3 29 3 4" xfId="14751" xr:uid="{00000000-0005-0000-0000-0000573A0000}"/>
    <cellStyle name="Normal 3 29 4" xfId="14752" xr:uid="{00000000-0005-0000-0000-0000583A0000}"/>
    <cellStyle name="Normal 3 29 5" xfId="14753" xr:uid="{00000000-0005-0000-0000-0000593A0000}"/>
    <cellStyle name="Normal 3 29 6" xfId="14754" xr:uid="{00000000-0005-0000-0000-00005A3A0000}"/>
    <cellStyle name="Normal 3 3" xfId="14755" xr:uid="{00000000-0005-0000-0000-00005B3A0000}"/>
    <cellStyle name="Normal 3 3 10" xfId="14756" xr:uid="{00000000-0005-0000-0000-00005C3A0000}"/>
    <cellStyle name="Normal 3 3 10 2" xfId="14757" xr:uid="{00000000-0005-0000-0000-00005D3A0000}"/>
    <cellStyle name="Normal 3 3 10 3" xfId="14758" xr:uid="{00000000-0005-0000-0000-00005E3A0000}"/>
    <cellStyle name="Normal 3 3 10 3 2" xfId="14759" xr:uid="{00000000-0005-0000-0000-00005F3A0000}"/>
    <cellStyle name="Normal 3 3 10 3 2 2" xfId="14760" xr:uid="{00000000-0005-0000-0000-0000603A0000}"/>
    <cellStyle name="Normal 3 3 10 3 2 3" xfId="14761" xr:uid="{00000000-0005-0000-0000-0000613A0000}"/>
    <cellStyle name="Normal 3 3 10 3 2 4" xfId="14762" xr:uid="{00000000-0005-0000-0000-0000623A0000}"/>
    <cellStyle name="Normal 3 3 10 3 3" xfId="14763" xr:uid="{00000000-0005-0000-0000-0000633A0000}"/>
    <cellStyle name="Normal 3 3 10 3 4" xfId="14764" xr:uid="{00000000-0005-0000-0000-0000643A0000}"/>
    <cellStyle name="Normal 3 3 10 3 5" xfId="14765" xr:uid="{00000000-0005-0000-0000-0000653A0000}"/>
    <cellStyle name="Normal 3 3 10 4" xfId="14766" xr:uid="{00000000-0005-0000-0000-0000663A0000}"/>
    <cellStyle name="Normal 3 3 10 5" xfId="14767" xr:uid="{00000000-0005-0000-0000-0000673A0000}"/>
    <cellStyle name="Normal 3 3 10 5 2" xfId="14768" xr:uid="{00000000-0005-0000-0000-0000683A0000}"/>
    <cellStyle name="Normal 3 3 10 5 3" xfId="14769" xr:uid="{00000000-0005-0000-0000-0000693A0000}"/>
    <cellStyle name="Normal 3 3 10 5 4" xfId="14770" xr:uid="{00000000-0005-0000-0000-00006A3A0000}"/>
    <cellStyle name="Normal 3 3 10 6" xfId="14771" xr:uid="{00000000-0005-0000-0000-00006B3A0000}"/>
    <cellStyle name="Normal 3 3 10 7" xfId="14772" xr:uid="{00000000-0005-0000-0000-00006C3A0000}"/>
    <cellStyle name="Normal 3 3 10 8" xfId="14773" xr:uid="{00000000-0005-0000-0000-00006D3A0000}"/>
    <cellStyle name="Normal 3 3 11" xfId="14774" xr:uid="{00000000-0005-0000-0000-00006E3A0000}"/>
    <cellStyle name="Normal 3 3 12" xfId="14775" xr:uid="{00000000-0005-0000-0000-00006F3A0000}"/>
    <cellStyle name="Normal 3 3 12 2" xfId="14776" xr:uid="{00000000-0005-0000-0000-0000703A0000}"/>
    <cellStyle name="Normal 3 3 12 2 2" xfId="14777" xr:uid="{00000000-0005-0000-0000-0000713A0000}"/>
    <cellStyle name="Normal 3 3 12 2 2 2" xfId="14778" xr:uid="{00000000-0005-0000-0000-0000723A0000}"/>
    <cellStyle name="Normal 3 3 12 2 2 3" xfId="14779" xr:uid="{00000000-0005-0000-0000-0000733A0000}"/>
    <cellStyle name="Normal 3 3 12 2 2 4" xfId="14780" xr:uid="{00000000-0005-0000-0000-0000743A0000}"/>
    <cellStyle name="Normal 3 3 12 2 3" xfId="14781" xr:uid="{00000000-0005-0000-0000-0000753A0000}"/>
    <cellStyle name="Normal 3 3 12 2 4" xfId="14782" xr:uid="{00000000-0005-0000-0000-0000763A0000}"/>
    <cellStyle name="Normal 3 3 12 2 5" xfId="14783" xr:uid="{00000000-0005-0000-0000-0000773A0000}"/>
    <cellStyle name="Normal 3 3 12 3" xfId="14784" xr:uid="{00000000-0005-0000-0000-0000783A0000}"/>
    <cellStyle name="Normal 3 3 12 4" xfId="14785" xr:uid="{00000000-0005-0000-0000-0000793A0000}"/>
    <cellStyle name="Normal 3 3 12 4 2" xfId="14786" xr:uid="{00000000-0005-0000-0000-00007A3A0000}"/>
    <cellStyle name="Normal 3 3 12 4 3" xfId="14787" xr:uid="{00000000-0005-0000-0000-00007B3A0000}"/>
    <cellStyle name="Normal 3 3 12 4 4" xfId="14788" xr:uid="{00000000-0005-0000-0000-00007C3A0000}"/>
    <cellStyle name="Normal 3 3 12 5" xfId="14789" xr:uid="{00000000-0005-0000-0000-00007D3A0000}"/>
    <cellStyle name="Normal 3 3 12 6" xfId="14790" xr:uid="{00000000-0005-0000-0000-00007E3A0000}"/>
    <cellStyle name="Normal 3 3 12 7" xfId="14791" xr:uid="{00000000-0005-0000-0000-00007F3A0000}"/>
    <cellStyle name="Normal 3 3 13" xfId="14792" xr:uid="{00000000-0005-0000-0000-0000803A0000}"/>
    <cellStyle name="Normal 3 3 13 2" xfId="14793" xr:uid="{00000000-0005-0000-0000-0000813A0000}"/>
    <cellStyle name="Normal 3 3 13 2 2" xfId="14794" xr:uid="{00000000-0005-0000-0000-0000823A0000}"/>
    <cellStyle name="Normal 3 3 13 2 2 2" xfId="14795" xr:uid="{00000000-0005-0000-0000-0000833A0000}"/>
    <cellStyle name="Normal 3 3 13 2 2 3" xfId="14796" xr:uid="{00000000-0005-0000-0000-0000843A0000}"/>
    <cellStyle name="Normal 3 3 13 2 2 4" xfId="14797" xr:uid="{00000000-0005-0000-0000-0000853A0000}"/>
    <cellStyle name="Normal 3 3 13 2 3" xfId="14798" xr:uid="{00000000-0005-0000-0000-0000863A0000}"/>
    <cellStyle name="Normal 3 3 13 2 4" xfId="14799" xr:uid="{00000000-0005-0000-0000-0000873A0000}"/>
    <cellStyle name="Normal 3 3 13 2 5" xfId="14800" xr:uid="{00000000-0005-0000-0000-0000883A0000}"/>
    <cellStyle name="Normal 3 3 13 3" xfId="14801" xr:uid="{00000000-0005-0000-0000-0000893A0000}"/>
    <cellStyle name="Normal 3 3 13 4" xfId="14802" xr:uid="{00000000-0005-0000-0000-00008A3A0000}"/>
    <cellStyle name="Normal 3 3 13 4 2" xfId="14803" xr:uid="{00000000-0005-0000-0000-00008B3A0000}"/>
    <cellStyle name="Normal 3 3 13 4 3" xfId="14804" xr:uid="{00000000-0005-0000-0000-00008C3A0000}"/>
    <cellStyle name="Normal 3 3 13 4 4" xfId="14805" xr:uid="{00000000-0005-0000-0000-00008D3A0000}"/>
    <cellStyle name="Normal 3 3 13 5" xfId="14806" xr:uid="{00000000-0005-0000-0000-00008E3A0000}"/>
    <cellStyle name="Normal 3 3 13 6" xfId="14807" xr:uid="{00000000-0005-0000-0000-00008F3A0000}"/>
    <cellStyle name="Normal 3 3 13 7" xfId="14808" xr:uid="{00000000-0005-0000-0000-0000903A0000}"/>
    <cellStyle name="Normal 3 3 14" xfId="14809" xr:uid="{00000000-0005-0000-0000-0000913A0000}"/>
    <cellStyle name="Normal 3 3 14 2" xfId="14810" xr:uid="{00000000-0005-0000-0000-0000923A0000}"/>
    <cellStyle name="Normal 3 3 14 2 2" xfId="14811" xr:uid="{00000000-0005-0000-0000-0000933A0000}"/>
    <cellStyle name="Normal 3 3 14 2 3" xfId="14812" xr:uid="{00000000-0005-0000-0000-0000943A0000}"/>
    <cellStyle name="Normal 3 3 14 2 4" xfId="14813" xr:uid="{00000000-0005-0000-0000-0000953A0000}"/>
    <cellStyle name="Normal 3 3 14 3" xfId="14814" xr:uid="{00000000-0005-0000-0000-0000963A0000}"/>
    <cellStyle name="Normal 3 3 14 4" xfId="14815" xr:uid="{00000000-0005-0000-0000-0000973A0000}"/>
    <cellStyle name="Normal 3 3 14 5" xfId="14816" xr:uid="{00000000-0005-0000-0000-0000983A0000}"/>
    <cellStyle name="Normal 3 3 15" xfId="14817" xr:uid="{00000000-0005-0000-0000-0000993A0000}"/>
    <cellStyle name="Normal 3 3 15 2" xfId="14818" xr:uid="{00000000-0005-0000-0000-00009A3A0000}"/>
    <cellStyle name="Normal 3 3 15 3" xfId="14819" xr:uid="{00000000-0005-0000-0000-00009B3A0000}"/>
    <cellStyle name="Normal 3 3 15 4" xfId="14820" xr:uid="{00000000-0005-0000-0000-00009C3A0000}"/>
    <cellStyle name="Normal 3 3 16" xfId="14821" xr:uid="{00000000-0005-0000-0000-00009D3A0000}"/>
    <cellStyle name="Normal 3 3 17" xfId="14822" xr:uid="{00000000-0005-0000-0000-00009E3A0000}"/>
    <cellStyle name="Normal 3 3 18" xfId="14823" xr:uid="{00000000-0005-0000-0000-00009F3A0000}"/>
    <cellStyle name="Normal 3 3 2" xfId="14824" xr:uid="{00000000-0005-0000-0000-0000A03A0000}"/>
    <cellStyle name="Normal 3 3 2 10" xfId="14825" xr:uid="{00000000-0005-0000-0000-0000A13A0000}"/>
    <cellStyle name="Normal 3 3 2 10 2" xfId="14826" xr:uid="{00000000-0005-0000-0000-0000A23A0000}"/>
    <cellStyle name="Normal 3 3 2 10 2 2" xfId="14827" xr:uid="{00000000-0005-0000-0000-0000A33A0000}"/>
    <cellStyle name="Normal 3 3 2 10 2 3" xfId="14828" xr:uid="{00000000-0005-0000-0000-0000A43A0000}"/>
    <cellStyle name="Normal 3 3 2 10 2 4" xfId="14829" xr:uid="{00000000-0005-0000-0000-0000A53A0000}"/>
    <cellStyle name="Normal 3 3 2 10 3" xfId="14830" xr:uid="{00000000-0005-0000-0000-0000A63A0000}"/>
    <cellStyle name="Normal 3 3 2 10 4" xfId="14831" xr:uid="{00000000-0005-0000-0000-0000A73A0000}"/>
    <cellStyle name="Normal 3 3 2 10 5" xfId="14832" xr:uid="{00000000-0005-0000-0000-0000A83A0000}"/>
    <cellStyle name="Normal 3 3 2 11" xfId="14833" xr:uid="{00000000-0005-0000-0000-0000A93A0000}"/>
    <cellStyle name="Normal 3 3 2 11 2" xfId="14834" xr:uid="{00000000-0005-0000-0000-0000AA3A0000}"/>
    <cellStyle name="Normal 3 3 2 11 3" xfId="14835" xr:uid="{00000000-0005-0000-0000-0000AB3A0000}"/>
    <cellStyle name="Normal 3 3 2 11 4" xfId="14836" xr:uid="{00000000-0005-0000-0000-0000AC3A0000}"/>
    <cellStyle name="Normal 3 3 2 12" xfId="14837" xr:uid="{00000000-0005-0000-0000-0000AD3A0000}"/>
    <cellStyle name="Normal 3 3 2 13" xfId="14838" xr:uid="{00000000-0005-0000-0000-0000AE3A0000}"/>
    <cellStyle name="Normal 3 3 2 14" xfId="14839" xr:uid="{00000000-0005-0000-0000-0000AF3A0000}"/>
    <cellStyle name="Normal 3 3 2 2" xfId="14840" xr:uid="{00000000-0005-0000-0000-0000B03A0000}"/>
    <cellStyle name="Normal 3 3 2 2 10" xfId="14841" xr:uid="{00000000-0005-0000-0000-0000B13A0000}"/>
    <cellStyle name="Normal 3 3 2 2 2" xfId="14842" xr:uid="{00000000-0005-0000-0000-0000B23A0000}"/>
    <cellStyle name="Normal 3 3 2 2 2 2" xfId="14843" xr:uid="{00000000-0005-0000-0000-0000B33A0000}"/>
    <cellStyle name="Normal 3 3 2 2 2 2 2" xfId="14844" xr:uid="{00000000-0005-0000-0000-0000B43A0000}"/>
    <cellStyle name="Normal 3 3 2 2 2 2 2 2" xfId="14845" xr:uid="{00000000-0005-0000-0000-0000B53A0000}"/>
    <cellStyle name="Normal 3 3 2 2 2 2 2 2 2" xfId="14846" xr:uid="{00000000-0005-0000-0000-0000B63A0000}"/>
    <cellStyle name="Normal 3 3 2 2 2 2 2 2 3" xfId="14847" xr:uid="{00000000-0005-0000-0000-0000B73A0000}"/>
    <cellStyle name="Normal 3 3 2 2 2 2 2 2 4" xfId="14848" xr:uid="{00000000-0005-0000-0000-0000B83A0000}"/>
    <cellStyle name="Normal 3 3 2 2 2 2 2 3" xfId="14849" xr:uid="{00000000-0005-0000-0000-0000B93A0000}"/>
    <cellStyle name="Normal 3 3 2 2 2 2 2 4" xfId="14850" xr:uid="{00000000-0005-0000-0000-0000BA3A0000}"/>
    <cellStyle name="Normal 3 3 2 2 2 2 2 5" xfId="14851" xr:uid="{00000000-0005-0000-0000-0000BB3A0000}"/>
    <cellStyle name="Normal 3 3 2 2 2 2 3" xfId="14852" xr:uid="{00000000-0005-0000-0000-0000BC3A0000}"/>
    <cellStyle name="Normal 3 3 2 2 2 2 3 2" xfId="14853" xr:uid="{00000000-0005-0000-0000-0000BD3A0000}"/>
    <cellStyle name="Normal 3 3 2 2 2 2 3 3" xfId="14854" xr:uid="{00000000-0005-0000-0000-0000BE3A0000}"/>
    <cellStyle name="Normal 3 3 2 2 2 2 3 4" xfId="14855" xr:uid="{00000000-0005-0000-0000-0000BF3A0000}"/>
    <cellStyle name="Normal 3 3 2 2 2 2 4" xfId="14856" xr:uid="{00000000-0005-0000-0000-0000C03A0000}"/>
    <cellStyle name="Normal 3 3 2 2 2 2 5" xfId="14857" xr:uid="{00000000-0005-0000-0000-0000C13A0000}"/>
    <cellStyle name="Normal 3 3 2 2 2 2 6" xfId="14858" xr:uid="{00000000-0005-0000-0000-0000C23A0000}"/>
    <cellStyle name="Normal 3 3 2 2 2 3" xfId="14859" xr:uid="{00000000-0005-0000-0000-0000C33A0000}"/>
    <cellStyle name="Normal 3 3 2 2 2 3 2" xfId="14860" xr:uid="{00000000-0005-0000-0000-0000C43A0000}"/>
    <cellStyle name="Normal 3 3 2 2 2 3 2 2" xfId="14861" xr:uid="{00000000-0005-0000-0000-0000C53A0000}"/>
    <cellStyle name="Normal 3 3 2 2 2 3 2 2 2" xfId="14862" xr:uid="{00000000-0005-0000-0000-0000C63A0000}"/>
    <cellStyle name="Normal 3 3 2 2 2 3 2 2 3" xfId="14863" xr:uid="{00000000-0005-0000-0000-0000C73A0000}"/>
    <cellStyle name="Normal 3 3 2 2 2 3 2 2 4" xfId="14864" xr:uid="{00000000-0005-0000-0000-0000C83A0000}"/>
    <cellStyle name="Normal 3 3 2 2 2 3 2 3" xfId="14865" xr:uid="{00000000-0005-0000-0000-0000C93A0000}"/>
    <cellStyle name="Normal 3 3 2 2 2 3 2 4" xfId="14866" xr:uid="{00000000-0005-0000-0000-0000CA3A0000}"/>
    <cellStyle name="Normal 3 3 2 2 2 3 2 5" xfId="14867" xr:uid="{00000000-0005-0000-0000-0000CB3A0000}"/>
    <cellStyle name="Normal 3 3 2 2 2 3 3" xfId="14868" xr:uid="{00000000-0005-0000-0000-0000CC3A0000}"/>
    <cellStyle name="Normal 3 3 2 2 2 3 3 2" xfId="14869" xr:uid="{00000000-0005-0000-0000-0000CD3A0000}"/>
    <cellStyle name="Normal 3 3 2 2 2 3 3 3" xfId="14870" xr:uid="{00000000-0005-0000-0000-0000CE3A0000}"/>
    <cellStyle name="Normal 3 3 2 2 2 3 3 4" xfId="14871" xr:uid="{00000000-0005-0000-0000-0000CF3A0000}"/>
    <cellStyle name="Normal 3 3 2 2 2 3 4" xfId="14872" xr:uid="{00000000-0005-0000-0000-0000D03A0000}"/>
    <cellStyle name="Normal 3 3 2 2 2 3 5" xfId="14873" xr:uid="{00000000-0005-0000-0000-0000D13A0000}"/>
    <cellStyle name="Normal 3 3 2 2 2 3 6" xfId="14874" xr:uid="{00000000-0005-0000-0000-0000D23A0000}"/>
    <cellStyle name="Normal 3 3 2 2 2 4" xfId="14875" xr:uid="{00000000-0005-0000-0000-0000D33A0000}"/>
    <cellStyle name="Normal 3 3 2 2 2 4 2" xfId="14876" xr:uid="{00000000-0005-0000-0000-0000D43A0000}"/>
    <cellStyle name="Normal 3 3 2 2 2 4 2 2" xfId="14877" xr:uid="{00000000-0005-0000-0000-0000D53A0000}"/>
    <cellStyle name="Normal 3 3 2 2 2 4 2 3" xfId="14878" xr:uid="{00000000-0005-0000-0000-0000D63A0000}"/>
    <cellStyle name="Normal 3 3 2 2 2 4 2 4" xfId="14879" xr:uid="{00000000-0005-0000-0000-0000D73A0000}"/>
    <cellStyle name="Normal 3 3 2 2 2 4 3" xfId="14880" xr:uid="{00000000-0005-0000-0000-0000D83A0000}"/>
    <cellStyle name="Normal 3 3 2 2 2 4 4" xfId="14881" xr:uid="{00000000-0005-0000-0000-0000D93A0000}"/>
    <cellStyle name="Normal 3 3 2 2 2 4 5" xfId="14882" xr:uid="{00000000-0005-0000-0000-0000DA3A0000}"/>
    <cellStyle name="Normal 3 3 2 2 2 5" xfId="14883" xr:uid="{00000000-0005-0000-0000-0000DB3A0000}"/>
    <cellStyle name="Normal 3 3 2 2 2 5 2" xfId="14884" xr:uid="{00000000-0005-0000-0000-0000DC3A0000}"/>
    <cellStyle name="Normal 3 3 2 2 2 5 3" xfId="14885" xr:uid="{00000000-0005-0000-0000-0000DD3A0000}"/>
    <cellStyle name="Normal 3 3 2 2 2 5 4" xfId="14886" xr:uid="{00000000-0005-0000-0000-0000DE3A0000}"/>
    <cellStyle name="Normal 3 3 2 2 2 6" xfId="14887" xr:uid="{00000000-0005-0000-0000-0000DF3A0000}"/>
    <cellStyle name="Normal 3 3 2 2 2 7" xfId="14888" xr:uid="{00000000-0005-0000-0000-0000E03A0000}"/>
    <cellStyle name="Normal 3 3 2 2 2 8" xfId="14889" xr:uid="{00000000-0005-0000-0000-0000E13A0000}"/>
    <cellStyle name="Normal 3 3 2 2 3" xfId="14890" xr:uid="{00000000-0005-0000-0000-0000E23A0000}"/>
    <cellStyle name="Normal 3 3 2 2 3 2" xfId="14891" xr:uid="{00000000-0005-0000-0000-0000E33A0000}"/>
    <cellStyle name="Normal 3 3 2 2 3 2 2" xfId="14892" xr:uid="{00000000-0005-0000-0000-0000E43A0000}"/>
    <cellStyle name="Normal 3 3 2 2 3 2 2 2" xfId="14893" xr:uid="{00000000-0005-0000-0000-0000E53A0000}"/>
    <cellStyle name="Normal 3 3 2 2 3 2 2 3" xfId="14894" xr:uid="{00000000-0005-0000-0000-0000E63A0000}"/>
    <cellStyle name="Normal 3 3 2 2 3 2 2 4" xfId="14895" xr:uid="{00000000-0005-0000-0000-0000E73A0000}"/>
    <cellStyle name="Normal 3 3 2 2 3 2 3" xfId="14896" xr:uid="{00000000-0005-0000-0000-0000E83A0000}"/>
    <cellStyle name="Normal 3 3 2 2 3 2 4" xfId="14897" xr:uid="{00000000-0005-0000-0000-0000E93A0000}"/>
    <cellStyle name="Normal 3 3 2 2 3 2 5" xfId="14898" xr:uid="{00000000-0005-0000-0000-0000EA3A0000}"/>
    <cellStyle name="Normal 3 3 2 2 3 3" xfId="14899" xr:uid="{00000000-0005-0000-0000-0000EB3A0000}"/>
    <cellStyle name="Normal 3 3 2 2 3 3 2" xfId="14900" xr:uid="{00000000-0005-0000-0000-0000EC3A0000}"/>
    <cellStyle name="Normal 3 3 2 2 3 3 3" xfId="14901" xr:uid="{00000000-0005-0000-0000-0000ED3A0000}"/>
    <cellStyle name="Normal 3 3 2 2 3 3 4" xfId="14902" xr:uid="{00000000-0005-0000-0000-0000EE3A0000}"/>
    <cellStyle name="Normal 3 3 2 2 3 4" xfId="14903" xr:uid="{00000000-0005-0000-0000-0000EF3A0000}"/>
    <cellStyle name="Normal 3 3 2 2 3 5" xfId="14904" xr:uid="{00000000-0005-0000-0000-0000F03A0000}"/>
    <cellStyle name="Normal 3 3 2 2 3 6" xfId="14905" xr:uid="{00000000-0005-0000-0000-0000F13A0000}"/>
    <cellStyle name="Normal 3 3 2 2 4" xfId="14906" xr:uid="{00000000-0005-0000-0000-0000F23A0000}"/>
    <cellStyle name="Normal 3 3 2 2 4 2" xfId="14907" xr:uid="{00000000-0005-0000-0000-0000F33A0000}"/>
    <cellStyle name="Normal 3 3 2 2 4 2 2" xfId="14908" xr:uid="{00000000-0005-0000-0000-0000F43A0000}"/>
    <cellStyle name="Normal 3 3 2 2 4 2 2 2" xfId="14909" xr:uid="{00000000-0005-0000-0000-0000F53A0000}"/>
    <cellStyle name="Normal 3 3 2 2 4 2 2 3" xfId="14910" xr:uid="{00000000-0005-0000-0000-0000F63A0000}"/>
    <cellStyle name="Normal 3 3 2 2 4 2 2 4" xfId="14911" xr:uid="{00000000-0005-0000-0000-0000F73A0000}"/>
    <cellStyle name="Normal 3 3 2 2 4 2 3" xfId="14912" xr:uid="{00000000-0005-0000-0000-0000F83A0000}"/>
    <cellStyle name="Normal 3 3 2 2 4 2 4" xfId="14913" xr:uid="{00000000-0005-0000-0000-0000F93A0000}"/>
    <cellStyle name="Normal 3 3 2 2 4 2 5" xfId="14914" xr:uid="{00000000-0005-0000-0000-0000FA3A0000}"/>
    <cellStyle name="Normal 3 3 2 2 4 3" xfId="14915" xr:uid="{00000000-0005-0000-0000-0000FB3A0000}"/>
    <cellStyle name="Normal 3 3 2 2 4 3 2" xfId="14916" xr:uid="{00000000-0005-0000-0000-0000FC3A0000}"/>
    <cellStyle name="Normal 3 3 2 2 4 3 3" xfId="14917" xr:uid="{00000000-0005-0000-0000-0000FD3A0000}"/>
    <cellStyle name="Normal 3 3 2 2 4 3 4" xfId="14918" xr:uid="{00000000-0005-0000-0000-0000FE3A0000}"/>
    <cellStyle name="Normal 3 3 2 2 4 4" xfId="14919" xr:uid="{00000000-0005-0000-0000-0000FF3A0000}"/>
    <cellStyle name="Normal 3 3 2 2 4 5" xfId="14920" xr:uid="{00000000-0005-0000-0000-0000003B0000}"/>
    <cellStyle name="Normal 3 3 2 2 4 6" xfId="14921" xr:uid="{00000000-0005-0000-0000-0000013B0000}"/>
    <cellStyle name="Normal 3 3 2 2 5" xfId="14922" xr:uid="{00000000-0005-0000-0000-0000023B0000}"/>
    <cellStyle name="Normal 3 3 2 2 5 2" xfId="14923" xr:uid="{00000000-0005-0000-0000-0000033B0000}"/>
    <cellStyle name="Normal 3 3 2 2 5 2 2" xfId="14924" xr:uid="{00000000-0005-0000-0000-0000043B0000}"/>
    <cellStyle name="Normal 3 3 2 2 5 2 3" xfId="14925" xr:uid="{00000000-0005-0000-0000-0000053B0000}"/>
    <cellStyle name="Normal 3 3 2 2 5 2 4" xfId="14926" xr:uid="{00000000-0005-0000-0000-0000063B0000}"/>
    <cellStyle name="Normal 3 3 2 2 5 3" xfId="14927" xr:uid="{00000000-0005-0000-0000-0000073B0000}"/>
    <cellStyle name="Normal 3 3 2 2 5 4" xfId="14928" xr:uid="{00000000-0005-0000-0000-0000083B0000}"/>
    <cellStyle name="Normal 3 3 2 2 5 5" xfId="14929" xr:uid="{00000000-0005-0000-0000-0000093B0000}"/>
    <cellStyle name="Normal 3 3 2 2 6" xfId="14930" xr:uid="{00000000-0005-0000-0000-00000A3B0000}"/>
    <cellStyle name="Normal 3 3 2 2 7" xfId="14931" xr:uid="{00000000-0005-0000-0000-00000B3B0000}"/>
    <cellStyle name="Normal 3 3 2 2 7 2" xfId="14932" xr:uid="{00000000-0005-0000-0000-00000C3B0000}"/>
    <cellStyle name="Normal 3 3 2 2 7 3" xfId="14933" xr:uid="{00000000-0005-0000-0000-00000D3B0000}"/>
    <cellStyle name="Normal 3 3 2 2 7 4" xfId="14934" xr:uid="{00000000-0005-0000-0000-00000E3B0000}"/>
    <cellStyle name="Normal 3 3 2 2 8" xfId="14935" xr:uid="{00000000-0005-0000-0000-00000F3B0000}"/>
    <cellStyle name="Normal 3 3 2 2 9" xfId="14936" xr:uid="{00000000-0005-0000-0000-0000103B0000}"/>
    <cellStyle name="Normal 3 3 2 3" xfId="14937" xr:uid="{00000000-0005-0000-0000-0000113B0000}"/>
    <cellStyle name="Normal 3 3 2 3 2" xfId="14938" xr:uid="{00000000-0005-0000-0000-0000123B0000}"/>
    <cellStyle name="Normal 3 3 2 3 2 2" xfId="14939" xr:uid="{00000000-0005-0000-0000-0000133B0000}"/>
    <cellStyle name="Normal 3 3 2 3 2 2 2" xfId="14940" xr:uid="{00000000-0005-0000-0000-0000143B0000}"/>
    <cellStyle name="Normal 3 3 2 3 2 2 2 2" xfId="14941" xr:uid="{00000000-0005-0000-0000-0000153B0000}"/>
    <cellStyle name="Normal 3 3 2 3 2 2 2 2 2" xfId="14942" xr:uid="{00000000-0005-0000-0000-0000163B0000}"/>
    <cellStyle name="Normal 3 3 2 3 2 2 2 2 3" xfId="14943" xr:uid="{00000000-0005-0000-0000-0000173B0000}"/>
    <cellStyle name="Normal 3 3 2 3 2 2 2 2 4" xfId="14944" xr:uid="{00000000-0005-0000-0000-0000183B0000}"/>
    <cellStyle name="Normal 3 3 2 3 2 2 2 3" xfId="14945" xr:uid="{00000000-0005-0000-0000-0000193B0000}"/>
    <cellStyle name="Normal 3 3 2 3 2 2 2 4" xfId="14946" xr:uid="{00000000-0005-0000-0000-00001A3B0000}"/>
    <cellStyle name="Normal 3 3 2 3 2 2 2 5" xfId="14947" xr:uid="{00000000-0005-0000-0000-00001B3B0000}"/>
    <cellStyle name="Normal 3 3 2 3 2 2 3" xfId="14948" xr:uid="{00000000-0005-0000-0000-00001C3B0000}"/>
    <cellStyle name="Normal 3 3 2 3 2 2 3 2" xfId="14949" xr:uid="{00000000-0005-0000-0000-00001D3B0000}"/>
    <cellStyle name="Normal 3 3 2 3 2 2 3 3" xfId="14950" xr:uid="{00000000-0005-0000-0000-00001E3B0000}"/>
    <cellStyle name="Normal 3 3 2 3 2 2 3 4" xfId="14951" xr:uid="{00000000-0005-0000-0000-00001F3B0000}"/>
    <cellStyle name="Normal 3 3 2 3 2 2 4" xfId="14952" xr:uid="{00000000-0005-0000-0000-0000203B0000}"/>
    <cellStyle name="Normal 3 3 2 3 2 2 5" xfId="14953" xr:uid="{00000000-0005-0000-0000-0000213B0000}"/>
    <cellStyle name="Normal 3 3 2 3 2 2 6" xfId="14954" xr:uid="{00000000-0005-0000-0000-0000223B0000}"/>
    <cellStyle name="Normal 3 3 2 3 2 3" xfId="14955" xr:uid="{00000000-0005-0000-0000-0000233B0000}"/>
    <cellStyle name="Normal 3 3 2 3 2 3 2" xfId="14956" xr:uid="{00000000-0005-0000-0000-0000243B0000}"/>
    <cellStyle name="Normal 3 3 2 3 2 3 2 2" xfId="14957" xr:uid="{00000000-0005-0000-0000-0000253B0000}"/>
    <cellStyle name="Normal 3 3 2 3 2 3 2 2 2" xfId="14958" xr:uid="{00000000-0005-0000-0000-0000263B0000}"/>
    <cellStyle name="Normal 3 3 2 3 2 3 2 2 3" xfId="14959" xr:uid="{00000000-0005-0000-0000-0000273B0000}"/>
    <cellStyle name="Normal 3 3 2 3 2 3 2 2 4" xfId="14960" xr:uid="{00000000-0005-0000-0000-0000283B0000}"/>
    <cellStyle name="Normal 3 3 2 3 2 3 2 3" xfId="14961" xr:uid="{00000000-0005-0000-0000-0000293B0000}"/>
    <cellStyle name="Normal 3 3 2 3 2 3 2 4" xfId="14962" xr:uid="{00000000-0005-0000-0000-00002A3B0000}"/>
    <cellStyle name="Normal 3 3 2 3 2 3 2 5" xfId="14963" xr:uid="{00000000-0005-0000-0000-00002B3B0000}"/>
    <cellStyle name="Normal 3 3 2 3 2 3 3" xfId="14964" xr:uid="{00000000-0005-0000-0000-00002C3B0000}"/>
    <cellStyle name="Normal 3 3 2 3 2 3 3 2" xfId="14965" xr:uid="{00000000-0005-0000-0000-00002D3B0000}"/>
    <cellStyle name="Normal 3 3 2 3 2 3 3 3" xfId="14966" xr:uid="{00000000-0005-0000-0000-00002E3B0000}"/>
    <cellStyle name="Normal 3 3 2 3 2 3 3 4" xfId="14967" xr:uid="{00000000-0005-0000-0000-00002F3B0000}"/>
    <cellStyle name="Normal 3 3 2 3 2 3 4" xfId="14968" xr:uid="{00000000-0005-0000-0000-0000303B0000}"/>
    <cellStyle name="Normal 3 3 2 3 2 3 5" xfId="14969" xr:uid="{00000000-0005-0000-0000-0000313B0000}"/>
    <cellStyle name="Normal 3 3 2 3 2 3 6" xfId="14970" xr:uid="{00000000-0005-0000-0000-0000323B0000}"/>
    <cellStyle name="Normal 3 3 2 3 2 4" xfId="14971" xr:uid="{00000000-0005-0000-0000-0000333B0000}"/>
    <cellStyle name="Normal 3 3 2 3 2 4 2" xfId="14972" xr:uid="{00000000-0005-0000-0000-0000343B0000}"/>
    <cellStyle name="Normal 3 3 2 3 2 4 2 2" xfId="14973" xr:uid="{00000000-0005-0000-0000-0000353B0000}"/>
    <cellStyle name="Normal 3 3 2 3 2 4 2 3" xfId="14974" xr:uid="{00000000-0005-0000-0000-0000363B0000}"/>
    <cellStyle name="Normal 3 3 2 3 2 4 2 4" xfId="14975" xr:uid="{00000000-0005-0000-0000-0000373B0000}"/>
    <cellStyle name="Normal 3 3 2 3 2 4 3" xfId="14976" xr:uid="{00000000-0005-0000-0000-0000383B0000}"/>
    <cellStyle name="Normal 3 3 2 3 2 4 4" xfId="14977" xr:uid="{00000000-0005-0000-0000-0000393B0000}"/>
    <cellStyle name="Normal 3 3 2 3 2 4 5" xfId="14978" xr:uid="{00000000-0005-0000-0000-00003A3B0000}"/>
    <cellStyle name="Normal 3 3 2 3 2 5" xfId="14979" xr:uid="{00000000-0005-0000-0000-00003B3B0000}"/>
    <cellStyle name="Normal 3 3 2 3 2 5 2" xfId="14980" xr:uid="{00000000-0005-0000-0000-00003C3B0000}"/>
    <cellStyle name="Normal 3 3 2 3 2 5 3" xfId="14981" xr:uid="{00000000-0005-0000-0000-00003D3B0000}"/>
    <cellStyle name="Normal 3 3 2 3 2 5 4" xfId="14982" xr:uid="{00000000-0005-0000-0000-00003E3B0000}"/>
    <cellStyle name="Normal 3 3 2 3 2 6" xfId="14983" xr:uid="{00000000-0005-0000-0000-00003F3B0000}"/>
    <cellStyle name="Normal 3 3 2 3 2 7" xfId="14984" xr:uid="{00000000-0005-0000-0000-0000403B0000}"/>
    <cellStyle name="Normal 3 3 2 3 2 8" xfId="14985" xr:uid="{00000000-0005-0000-0000-0000413B0000}"/>
    <cellStyle name="Normal 3 3 2 3 3" xfId="14986" xr:uid="{00000000-0005-0000-0000-0000423B0000}"/>
    <cellStyle name="Normal 3 3 2 3 3 2" xfId="14987" xr:uid="{00000000-0005-0000-0000-0000433B0000}"/>
    <cellStyle name="Normal 3 3 2 3 3 2 2" xfId="14988" xr:uid="{00000000-0005-0000-0000-0000443B0000}"/>
    <cellStyle name="Normal 3 3 2 3 3 2 2 2" xfId="14989" xr:uid="{00000000-0005-0000-0000-0000453B0000}"/>
    <cellStyle name="Normal 3 3 2 3 3 2 2 3" xfId="14990" xr:uid="{00000000-0005-0000-0000-0000463B0000}"/>
    <cellStyle name="Normal 3 3 2 3 3 2 2 4" xfId="14991" xr:uid="{00000000-0005-0000-0000-0000473B0000}"/>
    <cellStyle name="Normal 3 3 2 3 3 2 3" xfId="14992" xr:uid="{00000000-0005-0000-0000-0000483B0000}"/>
    <cellStyle name="Normal 3 3 2 3 3 2 4" xfId="14993" xr:uid="{00000000-0005-0000-0000-0000493B0000}"/>
    <cellStyle name="Normal 3 3 2 3 3 2 5" xfId="14994" xr:uid="{00000000-0005-0000-0000-00004A3B0000}"/>
    <cellStyle name="Normal 3 3 2 3 3 3" xfId="14995" xr:uid="{00000000-0005-0000-0000-00004B3B0000}"/>
    <cellStyle name="Normal 3 3 2 3 3 3 2" xfId="14996" xr:uid="{00000000-0005-0000-0000-00004C3B0000}"/>
    <cellStyle name="Normal 3 3 2 3 3 3 3" xfId="14997" xr:uid="{00000000-0005-0000-0000-00004D3B0000}"/>
    <cellStyle name="Normal 3 3 2 3 3 3 4" xfId="14998" xr:uid="{00000000-0005-0000-0000-00004E3B0000}"/>
    <cellStyle name="Normal 3 3 2 3 3 4" xfId="14999" xr:uid="{00000000-0005-0000-0000-00004F3B0000}"/>
    <cellStyle name="Normal 3 3 2 3 3 5" xfId="15000" xr:uid="{00000000-0005-0000-0000-0000503B0000}"/>
    <cellStyle name="Normal 3 3 2 3 3 6" xfId="15001" xr:uid="{00000000-0005-0000-0000-0000513B0000}"/>
    <cellStyle name="Normal 3 3 2 3 4" xfId="15002" xr:uid="{00000000-0005-0000-0000-0000523B0000}"/>
    <cellStyle name="Normal 3 3 2 3 4 2" xfId="15003" xr:uid="{00000000-0005-0000-0000-0000533B0000}"/>
    <cellStyle name="Normal 3 3 2 3 4 2 2" xfId="15004" xr:uid="{00000000-0005-0000-0000-0000543B0000}"/>
    <cellStyle name="Normal 3 3 2 3 4 2 2 2" xfId="15005" xr:uid="{00000000-0005-0000-0000-0000553B0000}"/>
    <cellStyle name="Normal 3 3 2 3 4 2 2 3" xfId="15006" xr:uid="{00000000-0005-0000-0000-0000563B0000}"/>
    <cellStyle name="Normal 3 3 2 3 4 2 2 4" xfId="15007" xr:uid="{00000000-0005-0000-0000-0000573B0000}"/>
    <cellStyle name="Normal 3 3 2 3 4 2 3" xfId="15008" xr:uid="{00000000-0005-0000-0000-0000583B0000}"/>
    <cellStyle name="Normal 3 3 2 3 4 2 4" xfId="15009" xr:uid="{00000000-0005-0000-0000-0000593B0000}"/>
    <cellStyle name="Normal 3 3 2 3 4 2 5" xfId="15010" xr:uid="{00000000-0005-0000-0000-00005A3B0000}"/>
    <cellStyle name="Normal 3 3 2 3 4 3" xfId="15011" xr:uid="{00000000-0005-0000-0000-00005B3B0000}"/>
    <cellStyle name="Normal 3 3 2 3 4 3 2" xfId="15012" xr:uid="{00000000-0005-0000-0000-00005C3B0000}"/>
    <cellStyle name="Normal 3 3 2 3 4 3 3" xfId="15013" xr:uid="{00000000-0005-0000-0000-00005D3B0000}"/>
    <cellStyle name="Normal 3 3 2 3 4 3 4" xfId="15014" xr:uid="{00000000-0005-0000-0000-00005E3B0000}"/>
    <cellStyle name="Normal 3 3 2 3 4 4" xfId="15015" xr:uid="{00000000-0005-0000-0000-00005F3B0000}"/>
    <cellStyle name="Normal 3 3 2 3 4 5" xfId="15016" xr:uid="{00000000-0005-0000-0000-0000603B0000}"/>
    <cellStyle name="Normal 3 3 2 3 4 6" xfId="15017" xr:uid="{00000000-0005-0000-0000-0000613B0000}"/>
    <cellStyle name="Normal 3 3 2 3 5" xfId="15018" xr:uid="{00000000-0005-0000-0000-0000623B0000}"/>
    <cellStyle name="Normal 3 3 2 3 5 2" xfId="15019" xr:uid="{00000000-0005-0000-0000-0000633B0000}"/>
    <cellStyle name="Normal 3 3 2 3 5 2 2" xfId="15020" xr:uid="{00000000-0005-0000-0000-0000643B0000}"/>
    <cellStyle name="Normal 3 3 2 3 5 2 3" xfId="15021" xr:uid="{00000000-0005-0000-0000-0000653B0000}"/>
    <cellStyle name="Normal 3 3 2 3 5 2 4" xfId="15022" xr:uid="{00000000-0005-0000-0000-0000663B0000}"/>
    <cellStyle name="Normal 3 3 2 3 5 3" xfId="15023" xr:uid="{00000000-0005-0000-0000-0000673B0000}"/>
    <cellStyle name="Normal 3 3 2 3 5 4" xfId="15024" xr:uid="{00000000-0005-0000-0000-0000683B0000}"/>
    <cellStyle name="Normal 3 3 2 3 5 5" xfId="15025" xr:uid="{00000000-0005-0000-0000-0000693B0000}"/>
    <cellStyle name="Normal 3 3 2 3 6" xfId="15026" xr:uid="{00000000-0005-0000-0000-00006A3B0000}"/>
    <cellStyle name="Normal 3 3 2 3 6 2" xfId="15027" xr:uid="{00000000-0005-0000-0000-00006B3B0000}"/>
    <cellStyle name="Normal 3 3 2 3 6 3" xfId="15028" xr:uid="{00000000-0005-0000-0000-00006C3B0000}"/>
    <cellStyle name="Normal 3 3 2 3 6 4" xfId="15029" xr:uid="{00000000-0005-0000-0000-00006D3B0000}"/>
    <cellStyle name="Normal 3 3 2 3 7" xfId="15030" xr:uid="{00000000-0005-0000-0000-00006E3B0000}"/>
    <cellStyle name="Normal 3 3 2 3 8" xfId="15031" xr:uid="{00000000-0005-0000-0000-00006F3B0000}"/>
    <cellStyle name="Normal 3 3 2 3 9" xfId="15032" xr:uid="{00000000-0005-0000-0000-0000703B0000}"/>
    <cellStyle name="Normal 3 3 2 4" xfId="15033" xr:uid="{00000000-0005-0000-0000-0000713B0000}"/>
    <cellStyle name="Normal 3 3 2 4 2" xfId="15034" xr:uid="{00000000-0005-0000-0000-0000723B0000}"/>
    <cellStyle name="Normal 3 3 2 4 2 2" xfId="15035" xr:uid="{00000000-0005-0000-0000-0000733B0000}"/>
    <cellStyle name="Normal 3 3 2 4 2 2 2" xfId="15036" xr:uid="{00000000-0005-0000-0000-0000743B0000}"/>
    <cellStyle name="Normal 3 3 2 4 2 2 2 2" xfId="15037" xr:uid="{00000000-0005-0000-0000-0000753B0000}"/>
    <cellStyle name="Normal 3 3 2 4 2 2 2 2 2" xfId="15038" xr:uid="{00000000-0005-0000-0000-0000763B0000}"/>
    <cellStyle name="Normal 3 3 2 4 2 2 2 2 3" xfId="15039" xr:uid="{00000000-0005-0000-0000-0000773B0000}"/>
    <cellStyle name="Normal 3 3 2 4 2 2 2 2 4" xfId="15040" xr:uid="{00000000-0005-0000-0000-0000783B0000}"/>
    <cellStyle name="Normal 3 3 2 4 2 2 2 3" xfId="15041" xr:uid="{00000000-0005-0000-0000-0000793B0000}"/>
    <cellStyle name="Normal 3 3 2 4 2 2 2 4" xfId="15042" xr:uid="{00000000-0005-0000-0000-00007A3B0000}"/>
    <cellStyle name="Normal 3 3 2 4 2 2 2 5" xfId="15043" xr:uid="{00000000-0005-0000-0000-00007B3B0000}"/>
    <cellStyle name="Normal 3 3 2 4 2 2 3" xfId="15044" xr:uid="{00000000-0005-0000-0000-00007C3B0000}"/>
    <cellStyle name="Normal 3 3 2 4 2 2 3 2" xfId="15045" xr:uid="{00000000-0005-0000-0000-00007D3B0000}"/>
    <cellStyle name="Normal 3 3 2 4 2 2 3 3" xfId="15046" xr:uid="{00000000-0005-0000-0000-00007E3B0000}"/>
    <cellStyle name="Normal 3 3 2 4 2 2 3 4" xfId="15047" xr:uid="{00000000-0005-0000-0000-00007F3B0000}"/>
    <cellStyle name="Normal 3 3 2 4 2 2 4" xfId="15048" xr:uid="{00000000-0005-0000-0000-0000803B0000}"/>
    <cellStyle name="Normal 3 3 2 4 2 2 5" xfId="15049" xr:uid="{00000000-0005-0000-0000-0000813B0000}"/>
    <cellStyle name="Normal 3 3 2 4 2 2 6" xfId="15050" xr:uid="{00000000-0005-0000-0000-0000823B0000}"/>
    <cellStyle name="Normal 3 3 2 4 2 3" xfId="15051" xr:uid="{00000000-0005-0000-0000-0000833B0000}"/>
    <cellStyle name="Normal 3 3 2 4 2 3 2" xfId="15052" xr:uid="{00000000-0005-0000-0000-0000843B0000}"/>
    <cellStyle name="Normal 3 3 2 4 2 3 2 2" xfId="15053" xr:uid="{00000000-0005-0000-0000-0000853B0000}"/>
    <cellStyle name="Normal 3 3 2 4 2 3 2 2 2" xfId="15054" xr:uid="{00000000-0005-0000-0000-0000863B0000}"/>
    <cellStyle name="Normal 3 3 2 4 2 3 2 2 3" xfId="15055" xr:uid="{00000000-0005-0000-0000-0000873B0000}"/>
    <cellStyle name="Normal 3 3 2 4 2 3 2 2 4" xfId="15056" xr:uid="{00000000-0005-0000-0000-0000883B0000}"/>
    <cellStyle name="Normal 3 3 2 4 2 3 2 3" xfId="15057" xr:uid="{00000000-0005-0000-0000-0000893B0000}"/>
    <cellStyle name="Normal 3 3 2 4 2 3 2 4" xfId="15058" xr:uid="{00000000-0005-0000-0000-00008A3B0000}"/>
    <cellStyle name="Normal 3 3 2 4 2 3 2 5" xfId="15059" xr:uid="{00000000-0005-0000-0000-00008B3B0000}"/>
    <cellStyle name="Normal 3 3 2 4 2 3 3" xfId="15060" xr:uid="{00000000-0005-0000-0000-00008C3B0000}"/>
    <cellStyle name="Normal 3 3 2 4 2 3 3 2" xfId="15061" xr:uid="{00000000-0005-0000-0000-00008D3B0000}"/>
    <cellStyle name="Normal 3 3 2 4 2 3 3 3" xfId="15062" xr:uid="{00000000-0005-0000-0000-00008E3B0000}"/>
    <cellStyle name="Normal 3 3 2 4 2 3 3 4" xfId="15063" xr:uid="{00000000-0005-0000-0000-00008F3B0000}"/>
    <cellStyle name="Normal 3 3 2 4 2 3 4" xfId="15064" xr:uid="{00000000-0005-0000-0000-0000903B0000}"/>
    <cellStyle name="Normal 3 3 2 4 2 3 5" xfId="15065" xr:uid="{00000000-0005-0000-0000-0000913B0000}"/>
    <cellStyle name="Normal 3 3 2 4 2 3 6" xfId="15066" xr:uid="{00000000-0005-0000-0000-0000923B0000}"/>
    <cellStyle name="Normal 3 3 2 4 2 4" xfId="15067" xr:uid="{00000000-0005-0000-0000-0000933B0000}"/>
    <cellStyle name="Normal 3 3 2 4 2 4 2" xfId="15068" xr:uid="{00000000-0005-0000-0000-0000943B0000}"/>
    <cellStyle name="Normal 3 3 2 4 2 4 2 2" xfId="15069" xr:uid="{00000000-0005-0000-0000-0000953B0000}"/>
    <cellStyle name="Normal 3 3 2 4 2 4 2 3" xfId="15070" xr:uid="{00000000-0005-0000-0000-0000963B0000}"/>
    <cellStyle name="Normal 3 3 2 4 2 4 2 4" xfId="15071" xr:uid="{00000000-0005-0000-0000-0000973B0000}"/>
    <cellStyle name="Normal 3 3 2 4 2 4 3" xfId="15072" xr:uid="{00000000-0005-0000-0000-0000983B0000}"/>
    <cellStyle name="Normal 3 3 2 4 2 4 4" xfId="15073" xr:uid="{00000000-0005-0000-0000-0000993B0000}"/>
    <cellStyle name="Normal 3 3 2 4 2 4 5" xfId="15074" xr:uid="{00000000-0005-0000-0000-00009A3B0000}"/>
    <cellStyle name="Normal 3 3 2 4 2 5" xfId="15075" xr:uid="{00000000-0005-0000-0000-00009B3B0000}"/>
    <cellStyle name="Normal 3 3 2 4 2 5 2" xfId="15076" xr:uid="{00000000-0005-0000-0000-00009C3B0000}"/>
    <cellStyle name="Normal 3 3 2 4 2 5 3" xfId="15077" xr:uid="{00000000-0005-0000-0000-00009D3B0000}"/>
    <cellStyle name="Normal 3 3 2 4 2 5 4" xfId="15078" xr:uid="{00000000-0005-0000-0000-00009E3B0000}"/>
    <cellStyle name="Normal 3 3 2 4 2 6" xfId="15079" xr:uid="{00000000-0005-0000-0000-00009F3B0000}"/>
    <cellStyle name="Normal 3 3 2 4 2 7" xfId="15080" xr:uid="{00000000-0005-0000-0000-0000A03B0000}"/>
    <cellStyle name="Normal 3 3 2 4 2 8" xfId="15081" xr:uid="{00000000-0005-0000-0000-0000A13B0000}"/>
    <cellStyle name="Normal 3 3 2 4 3" xfId="15082" xr:uid="{00000000-0005-0000-0000-0000A23B0000}"/>
    <cellStyle name="Normal 3 3 2 4 3 2" xfId="15083" xr:uid="{00000000-0005-0000-0000-0000A33B0000}"/>
    <cellStyle name="Normal 3 3 2 4 3 2 2" xfId="15084" xr:uid="{00000000-0005-0000-0000-0000A43B0000}"/>
    <cellStyle name="Normal 3 3 2 4 3 2 2 2" xfId="15085" xr:uid="{00000000-0005-0000-0000-0000A53B0000}"/>
    <cellStyle name="Normal 3 3 2 4 3 2 2 3" xfId="15086" xr:uid="{00000000-0005-0000-0000-0000A63B0000}"/>
    <cellStyle name="Normal 3 3 2 4 3 2 2 4" xfId="15087" xr:uid="{00000000-0005-0000-0000-0000A73B0000}"/>
    <cellStyle name="Normal 3 3 2 4 3 2 3" xfId="15088" xr:uid="{00000000-0005-0000-0000-0000A83B0000}"/>
    <cellStyle name="Normal 3 3 2 4 3 2 4" xfId="15089" xr:uid="{00000000-0005-0000-0000-0000A93B0000}"/>
    <cellStyle name="Normal 3 3 2 4 3 2 5" xfId="15090" xr:uid="{00000000-0005-0000-0000-0000AA3B0000}"/>
    <cellStyle name="Normal 3 3 2 4 3 3" xfId="15091" xr:uid="{00000000-0005-0000-0000-0000AB3B0000}"/>
    <cellStyle name="Normal 3 3 2 4 3 3 2" xfId="15092" xr:uid="{00000000-0005-0000-0000-0000AC3B0000}"/>
    <cellStyle name="Normal 3 3 2 4 3 3 3" xfId="15093" xr:uid="{00000000-0005-0000-0000-0000AD3B0000}"/>
    <cellStyle name="Normal 3 3 2 4 3 3 4" xfId="15094" xr:uid="{00000000-0005-0000-0000-0000AE3B0000}"/>
    <cellStyle name="Normal 3 3 2 4 3 4" xfId="15095" xr:uid="{00000000-0005-0000-0000-0000AF3B0000}"/>
    <cellStyle name="Normal 3 3 2 4 3 5" xfId="15096" xr:uid="{00000000-0005-0000-0000-0000B03B0000}"/>
    <cellStyle name="Normal 3 3 2 4 3 6" xfId="15097" xr:uid="{00000000-0005-0000-0000-0000B13B0000}"/>
    <cellStyle name="Normal 3 3 2 4 4" xfId="15098" xr:uid="{00000000-0005-0000-0000-0000B23B0000}"/>
    <cellStyle name="Normal 3 3 2 4 4 2" xfId="15099" xr:uid="{00000000-0005-0000-0000-0000B33B0000}"/>
    <cellStyle name="Normal 3 3 2 4 4 2 2" xfId="15100" xr:uid="{00000000-0005-0000-0000-0000B43B0000}"/>
    <cellStyle name="Normal 3 3 2 4 4 2 2 2" xfId="15101" xr:uid="{00000000-0005-0000-0000-0000B53B0000}"/>
    <cellStyle name="Normal 3 3 2 4 4 2 2 3" xfId="15102" xr:uid="{00000000-0005-0000-0000-0000B63B0000}"/>
    <cellStyle name="Normal 3 3 2 4 4 2 2 4" xfId="15103" xr:uid="{00000000-0005-0000-0000-0000B73B0000}"/>
    <cellStyle name="Normal 3 3 2 4 4 2 3" xfId="15104" xr:uid="{00000000-0005-0000-0000-0000B83B0000}"/>
    <cellStyle name="Normal 3 3 2 4 4 2 4" xfId="15105" xr:uid="{00000000-0005-0000-0000-0000B93B0000}"/>
    <cellStyle name="Normal 3 3 2 4 4 2 5" xfId="15106" xr:uid="{00000000-0005-0000-0000-0000BA3B0000}"/>
    <cellStyle name="Normal 3 3 2 4 4 3" xfId="15107" xr:uid="{00000000-0005-0000-0000-0000BB3B0000}"/>
    <cellStyle name="Normal 3 3 2 4 4 3 2" xfId="15108" xr:uid="{00000000-0005-0000-0000-0000BC3B0000}"/>
    <cellStyle name="Normal 3 3 2 4 4 3 3" xfId="15109" xr:uid="{00000000-0005-0000-0000-0000BD3B0000}"/>
    <cellStyle name="Normal 3 3 2 4 4 3 4" xfId="15110" xr:uid="{00000000-0005-0000-0000-0000BE3B0000}"/>
    <cellStyle name="Normal 3 3 2 4 4 4" xfId="15111" xr:uid="{00000000-0005-0000-0000-0000BF3B0000}"/>
    <cellStyle name="Normal 3 3 2 4 4 5" xfId="15112" xr:uid="{00000000-0005-0000-0000-0000C03B0000}"/>
    <cellStyle name="Normal 3 3 2 4 4 6" xfId="15113" xr:uid="{00000000-0005-0000-0000-0000C13B0000}"/>
    <cellStyle name="Normal 3 3 2 4 5" xfId="15114" xr:uid="{00000000-0005-0000-0000-0000C23B0000}"/>
    <cellStyle name="Normal 3 3 2 4 5 2" xfId="15115" xr:uid="{00000000-0005-0000-0000-0000C33B0000}"/>
    <cellStyle name="Normal 3 3 2 4 5 2 2" xfId="15116" xr:uid="{00000000-0005-0000-0000-0000C43B0000}"/>
    <cellStyle name="Normal 3 3 2 4 5 2 3" xfId="15117" xr:uid="{00000000-0005-0000-0000-0000C53B0000}"/>
    <cellStyle name="Normal 3 3 2 4 5 2 4" xfId="15118" xr:uid="{00000000-0005-0000-0000-0000C63B0000}"/>
    <cellStyle name="Normal 3 3 2 4 5 3" xfId="15119" xr:uid="{00000000-0005-0000-0000-0000C73B0000}"/>
    <cellStyle name="Normal 3 3 2 4 5 4" xfId="15120" xr:uid="{00000000-0005-0000-0000-0000C83B0000}"/>
    <cellStyle name="Normal 3 3 2 4 5 5" xfId="15121" xr:uid="{00000000-0005-0000-0000-0000C93B0000}"/>
    <cellStyle name="Normal 3 3 2 4 6" xfId="15122" xr:uid="{00000000-0005-0000-0000-0000CA3B0000}"/>
    <cellStyle name="Normal 3 3 2 4 6 2" xfId="15123" xr:uid="{00000000-0005-0000-0000-0000CB3B0000}"/>
    <cellStyle name="Normal 3 3 2 4 6 3" xfId="15124" xr:uid="{00000000-0005-0000-0000-0000CC3B0000}"/>
    <cellStyle name="Normal 3 3 2 4 6 4" xfId="15125" xr:uid="{00000000-0005-0000-0000-0000CD3B0000}"/>
    <cellStyle name="Normal 3 3 2 4 7" xfId="15126" xr:uid="{00000000-0005-0000-0000-0000CE3B0000}"/>
    <cellStyle name="Normal 3 3 2 4 8" xfId="15127" xr:uid="{00000000-0005-0000-0000-0000CF3B0000}"/>
    <cellStyle name="Normal 3 3 2 4 9" xfId="15128" xr:uid="{00000000-0005-0000-0000-0000D03B0000}"/>
    <cellStyle name="Normal 3 3 2 5" xfId="15129" xr:uid="{00000000-0005-0000-0000-0000D13B0000}"/>
    <cellStyle name="Normal 3 3 2 5 2" xfId="15130" xr:uid="{00000000-0005-0000-0000-0000D23B0000}"/>
    <cellStyle name="Normal 3 3 2 5 2 2" xfId="15131" xr:uid="{00000000-0005-0000-0000-0000D33B0000}"/>
    <cellStyle name="Normal 3 3 2 5 2 2 2" xfId="15132" xr:uid="{00000000-0005-0000-0000-0000D43B0000}"/>
    <cellStyle name="Normal 3 3 2 5 2 2 2 2" xfId="15133" xr:uid="{00000000-0005-0000-0000-0000D53B0000}"/>
    <cellStyle name="Normal 3 3 2 5 2 2 2 3" xfId="15134" xr:uid="{00000000-0005-0000-0000-0000D63B0000}"/>
    <cellStyle name="Normal 3 3 2 5 2 2 2 4" xfId="15135" xr:uid="{00000000-0005-0000-0000-0000D73B0000}"/>
    <cellStyle name="Normal 3 3 2 5 2 2 3" xfId="15136" xr:uid="{00000000-0005-0000-0000-0000D83B0000}"/>
    <cellStyle name="Normal 3 3 2 5 2 2 4" xfId="15137" xr:uid="{00000000-0005-0000-0000-0000D93B0000}"/>
    <cellStyle name="Normal 3 3 2 5 2 2 5" xfId="15138" xr:uid="{00000000-0005-0000-0000-0000DA3B0000}"/>
    <cellStyle name="Normal 3 3 2 5 2 3" xfId="15139" xr:uid="{00000000-0005-0000-0000-0000DB3B0000}"/>
    <cellStyle name="Normal 3 3 2 5 2 3 2" xfId="15140" xr:uid="{00000000-0005-0000-0000-0000DC3B0000}"/>
    <cellStyle name="Normal 3 3 2 5 2 3 3" xfId="15141" xr:uid="{00000000-0005-0000-0000-0000DD3B0000}"/>
    <cellStyle name="Normal 3 3 2 5 2 3 4" xfId="15142" xr:uid="{00000000-0005-0000-0000-0000DE3B0000}"/>
    <cellStyle name="Normal 3 3 2 5 2 4" xfId="15143" xr:uid="{00000000-0005-0000-0000-0000DF3B0000}"/>
    <cellStyle name="Normal 3 3 2 5 2 5" xfId="15144" xr:uid="{00000000-0005-0000-0000-0000E03B0000}"/>
    <cellStyle name="Normal 3 3 2 5 2 6" xfId="15145" xr:uid="{00000000-0005-0000-0000-0000E13B0000}"/>
    <cellStyle name="Normal 3 3 2 5 3" xfId="15146" xr:uid="{00000000-0005-0000-0000-0000E23B0000}"/>
    <cellStyle name="Normal 3 3 2 5 3 2" xfId="15147" xr:uid="{00000000-0005-0000-0000-0000E33B0000}"/>
    <cellStyle name="Normal 3 3 2 5 3 2 2" xfId="15148" xr:uid="{00000000-0005-0000-0000-0000E43B0000}"/>
    <cellStyle name="Normal 3 3 2 5 3 2 2 2" xfId="15149" xr:uid="{00000000-0005-0000-0000-0000E53B0000}"/>
    <cellStyle name="Normal 3 3 2 5 3 2 2 3" xfId="15150" xr:uid="{00000000-0005-0000-0000-0000E63B0000}"/>
    <cellStyle name="Normal 3 3 2 5 3 2 2 4" xfId="15151" xr:uid="{00000000-0005-0000-0000-0000E73B0000}"/>
    <cellStyle name="Normal 3 3 2 5 3 2 3" xfId="15152" xr:uid="{00000000-0005-0000-0000-0000E83B0000}"/>
    <cellStyle name="Normal 3 3 2 5 3 2 4" xfId="15153" xr:uid="{00000000-0005-0000-0000-0000E93B0000}"/>
    <cellStyle name="Normal 3 3 2 5 3 2 5" xfId="15154" xr:uid="{00000000-0005-0000-0000-0000EA3B0000}"/>
    <cellStyle name="Normal 3 3 2 5 3 3" xfId="15155" xr:uid="{00000000-0005-0000-0000-0000EB3B0000}"/>
    <cellStyle name="Normal 3 3 2 5 3 3 2" xfId="15156" xr:uid="{00000000-0005-0000-0000-0000EC3B0000}"/>
    <cellStyle name="Normal 3 3 2 5 3 3 3" xfId="15157" xr:uid="{00000000-0005-0000-0000-0000ED3B0000}"/>
    <cellStyle name="Normal 3 3 2 5 3 3 4" xfId="15158" xr:uid="{00000000-0005-0000-0000-0000EE3B0000}"/>
    <cellStyle name="Normal 3 3 2 5 3 4" xfId="15159" xr:uid="{00000000-0005-0000-0000-0000EF3B0000}"/>
    <cellStyle name="Normal 3 3 2 5 3 5" xfId="15160" xr:uid="{00000000-0005-0000-0000-0000F03B0000}"/>
    <cellStyle name="Normal 3 3 2 5 3 6" xfId="15161" xr:uid="{00000000-0005-0000-0000-0000F13B0000}"/>
    <cellStyle name="Normal 3 3 2 5 4" xfId="15162" xr:uid="{00000000-0005-0000-0000-0000F23B0000}"/>
    <cellStyle name="Normal 3 3 2 5 4 2" xfId="15163" xr:uid="{00000000-0005-0000-0000-0000F33B0000}"/>
    <cellStyle name="Normal 3 3 2 5 4 2 2" xfId="15164" xr:uid="{00000000-0005-0000-0000-0000F43B0000}"/>
    <cellStyle name="Normal 3 3 2 5 4 2 3" xfId="15165" xr:uid="{00000000-0005-0000-0000-0000F53B0000}"/>
    <cellStyle name="Normal 3 3 2 5 4 2 4" xfId="15166" xr:uid="{00000000-0005-0000-0000-0000F63B0000}"/>
    <cellStyle name="Normal 3 3 2 5 4 3" xfId="15167" xr:uid="{00000000-0005-0000-0000-0000F73B0000}"/>
    <cellStyle name="Normal 3 3 2 5 4 4" xfId="15168" xr:uid="{00000000-0005-0000-0000-0000F83B0000}"/>
    <cellStyle name="Normal 3 3 2 5 4 5" xfId="15169" xr:uid="{00000000-0005-0000-0000-0000F93B0000}"/>
    <cellStyle name="Normal 3 3 2 5 5" xfId="15170" xr:uid="{00000000-0005-0000-0000-0000FA3B0000}"/>
    <cellStyle name="Normal 3 3 2 5 5 2" xfId="15171" xr:uid="{00000000-0005-0000-0000-0000FB3B0000}"/>
    <cellStyle name="Normal 3 3 2 5 5 3" xfId="15172" xr:uid="{00000000-0005-0000-0000-0000FC3B0000}"/>
    <cellStyle name="Normal 3 3 2 5 5 4" xfId="15173" xr:uid="{00000000-0005-0000-0000-0000FD3B0000}"/>
    <cellStyle name="Normal 3 3 2 5 6" xfId="15174" xr:uid="{00000000-0005-0000-0000-0000FE3B0000}"/>
    <cellStyle name="Normal 3 3 2 5 7" xfId="15175" xr:uid="{00000000-0005-0000-0000-0000FF3B0000}"/>
    <cellStyle name="Normal 3 3 2 5 8" xfId="15176" xr:uid="{00000000-0005-0000-0000-0000003C0000}"/>
    <cellStyle name="Normal 3 3 2 6" xfId="15177" xr:uid="{00000000-0005-0000-0000-0000013C0000}"/>
    <cellStyle name="Normal 3 3 2 6 2" xfId="15178" xr:uid="{00000000-0005-0000-0000-0000023C0000}"/>
    <cellStyle name="Normal 3 3 2 6 2 2" xfId="15179" xr:uid="{00000000-0005-0000-0000-0000033C0000}"/>
    <cellStyle name="Normal 3 3 2 6 2 2 2" xfId="15180" xr:uid="{00000000-0005-0000-0000-0000043C0000}"/>
    <cellStyle name="Normal 3 3 2 6 2 2 2 2" xfId="15181" xr:uid="{00000000-0005-0000-0000-0000053C0000}"/>
    <cellStyle name="Normal 3 3 2 6 2 2 2 3" xfId="15182" xr:uid="{00000000-0005-0000-0000-0000063C0000}"/>
    <cellStyle name="Normal 3 3 2 6 2 2 2 4" xfId="15183" xr:uid="{00000000-0005-0000-0000-0000073C0000}"/>
    <cellStyle name="Normal 3 3 2 6 2 2 3" xfId="15184" xr:uid="{00000000-0005-0000-0000-0000083C0000}"/>
    <cellStyle name="Normal 3 3 2 6 2 2 4" xfId="15185" xr:uid="{00000000-0005-0000-0000-0000093C0000}"/>
    <cellStyle name="Normal 3 3 2 6 2 2 5" xfId="15186" xr:uid="{00000000-0005-0000-0000-00000A3C0000}"/>
    <cellStyle name="Normal 3 3 2 6 2 3" xfId="15187" xr:uid="{00000000-0005-0000-0000-00000B3C0000}"/>
    <cellStyle name="Normal 3 3 2 6 2 3 2" xfId="15188" xr:uid="{00000000-0005-0000-0000-00000C3C0000}"/>
    <cellStyle name="Normal 3 3 2 6 2 3 3" xfId="15189" xr:uid="{00000000-0005-0000-0000-00000D3C0000}"/>
    <cellStyle name="Normal 3 3 2 6 2 3 4" xfId="15190" xr:uid="{00000000-0005-0000-0000-00000E3C0000}"/>
    <cellStyle name="Normal 3 3 2 6 2 4" xfId="15191" xr:uid="{00000000-0005-0000-0000-00000F3C0000}"/>
    <cellStyle name="Normal 3 3 2 6 2 5" xfId="15192" xr:uid="{00000000-0005-0000-0000-0000103C0000}"/>
    <cellStyle name="Normal 3 3 2 6 2 6" xfId="15193" xr:uid="{00000000-0005-0000-0000-0000113C0000}"/>
    <cellStyle name="Normal 3 3 2 6 3" xfId="15194" xr:uid="{00000000-0005-0000-0000-0000123C0000}"/>
    <cellStyle name="Normal 3 3 2 6 3 2" xfId="15195" xr:uid="{00000000-0005-0000-0000-0000133C0000}"/>
    <cellStyle name="Normal 3 3 2 6 3 2 2" xfId="15196" xr:uid="{00000000-0005-0000-0000-0000143C0000}"/>
    <cellStyle name="Normal 3 3 2 6 3 2 2 2" xfId="15197" xr:uid="{00000000-0005-0000-0000-0000153C0000}"/>
    <cellStyle name="Normal 3 3 2 6 3 2 2 3" xfId="15198" xr:uid="{00000000-0005-0000-0000-0000163C0000}"/>
    <cellStyle name="Normal 3 3 2 6 3 2 2 4" xfId="15199" xr:uid="{00000000-0005-0000-0000-0000173C0000}"/>
    <cellStyle name="Normal 3 3 2 6 3 2 3" xfId="15200" xr:uid="{00000000-0005-0000-0000-0000183C0000}"/>
    <cellStyle name="Normal 3 3 2 6 3 2 4" xfId="15201" xr:uid="{00000000-0005-0000-0000-0000193C0000}"/>
    <cellStyle name="Normal 3 3 2 6 3 2 5" xfId="15202" xr:uid="{00000000-0005-0000-0000-00001A3C0000}"/>
    <cellStyle name="Normal 3 3 2 6 3 3" xfId="15203" xr:uid="{00000000-0005-0000-0000-00001B3C0000}"/>
    <cellStyle name="Normal 3 3 2 6 3 3 2" xfId="15204" xr:uid="{00000000-0005-0000-0000-00001C3C0000}"/>
    <cellStyle name="Normal 3 3 2 6 3 3 3" xfId="15205" xr:uid="{00000000-0005-0000-0000-00001D3C0000}"/>
    <cellStyle name="Normal 3 3 2 6 3 3 4" xfId="15206" xr:uid="{00000000-0005-0000-0000-00001E3C0000}"/>
    <cellStyle name="Normal 3 3 2 6 3 4" xfId="15207" xr:uid="{00000000-0005-0000-0000-00001F3C0000}"/>
    <cellStyle name="Normal 3 3 2 6 3 5" xfId="15208" xr:uid="{00000000-0005-0000-0000-0000203C0000}"/>
    <cellStyle name="Normal 3 3 2 6 3 6" xfId="15209" xr:uid="{00000000-0005-0000-0000-0000213C0000}"/>
    <cellStyle name="Normal 3 3 2 6 4" xfId="15210" xr:uid="{00000000-0005-0000-0000-0000223C0000}"/>
    <cellStyle name="Normal 3 3 2 6 4 2" xfId="15211" xr:uid="{00000000-0005-0000-0000-0000233C0000}"/>
    <cellStyle name="Normal 3 3 2 6 4 2 2" xfId="15212" xr:uid="{00000000-0005-0000-0000-0000243C0000}"/>
    <cellStyle name="Normal 3 3 2 6 4 2 3" xfId="15213" xr:uid="{00000000-0005-0000-0000-0000253C0000}"/>
    <cellStyle name="Normal 3 3 2 6 4 2 4" xfId="15214" xr:uid="{00000000-0005-0000-0000-0000263C0000}"/>
    <cellStyle name="Normal 3 3 2 6 4 3" xfId="15215" xr:uid="{00000000-0005-0000-0000-0000273C0000}"/>
    <cellStyle name="Normal 3 3 2 6 4 4" xfId="15216" xr:uid="{00000000-0005-0000-0000-0000283C0000}"/>
    <cellStyle name="Normal 3 3 2 6 4 5" xfId="15217" xr:uid="{00000000-0005-0000-0000-0000293C0000}"/>
    <cellStyle name="Normal 3 3 2 6 5" xfId="15218" xr:uid="{00000000-0005-0000-0000-00002A3C0000}"/>
    <cellStyle name="Normal 3 3 2 6 5 2" xfId="15219" xr:uid="{00000000-0005-0000-0000-00002B3C0000}"/>
    <cellStyle name="Normal 3 3 2 6 5 3" xfId="15220" xr:uid="{00000000-0005-0000-0000-00002C3C0000}"/>
    <cellStyle name="Normal 3 3 2 6 5 4" xfId="15221" xr:uid="{00000000-0005-0000-0000-00002D3C0000}"/>
    <cellStyle name="Normal 3 3 2 6 6" xfId="15222" xr:uid="{00000000-0005-0000-0000-00002E3C0000}"/>
    <cellStyle name="Normal 3 3 2 6 7" xfId="15223" xr:uid="{00000000-0005-0000-0000-00002F3C0000}"/>
    <cellStyle name="Normal 3 3 2 6 8" xfId="15224" xr:uid="{00000000-0005-0000-0000-0000303C0000}"/>
    <cellStyle name="Normal 3 3 2 7" xfId="15225" xr:uid="{00000000-0005-0000-0000-0000313C0000}"/>
    <cellStyle name="Normal 3 3 2 7 2" xfId="15226" xr:uid="{00000000-0005-0000-0000-0000323C0000}"/>
    <cellStyle name="Normal 3 3 2 7 2 2" xfId="15227" xr:uid="{00000000-0005-0000-0000-0000333C0000}"/>
    <cellStyle name="Normal 3 3 2 7 2 2 2" xfId="15228" xr:uid="{00000000-0005-0000-0000-0000343C0000}"/>
    <cellStyle name="Normal 3 3 2 7 2 2 3" xfId="15229" xr:uid="{00000000-0005-0000-0000-0000353C0000}"/>
    <cellStyle name="Normal 3 3 2 7 2 2 4" xfId="15230" xr:uid="{00000000-0005-0000-0000-0000363C0000}"/>
    <cellStyle name="Normal 3 3 2 7 2 3" xfId="15231" xr:uid="{00000000-0005-0000-0000-0000373C0000}"/>
    <cellStyle name="Normal 3 3 2 7 2 4" xfId="15232" xr:uid="{00000000-0005-0000-0000-0000383C0000}"/>
    <cellStyle name="Normal 3 3 2 7 2 5" xfId="15233" xr:uid="{00000000-0005-0000-0000-0000393C0000}"/>
    <cellStyle name="Normal 3 3 2 7 3" xfId="15234" xr:uid="{00000000-0005-0000-0000-00003A3C0000}"/>
    <cellStyle name="Normal 3 3 2 7 3 2" xfId="15235" xr:uid="{00000000-0005-0000-0000-00003B3C0000}"/>
    <cellStyle name="Normal 3 3 2 7 3 3" xfId="15236" xr:uid="{00000000-0005-0000-0000-00003C3C0000}"/>
    <cellStyle name="Normal 3 3 2 7 3 4" xfId="15237" xr:uid="{00000000-0005-0000-0000-00003D3C0000}"/>
    <cellStyle name="Normal 3 3 2 7 4" xfId="15238" xr:uid="{00000000-0005-0000-0000-00003E3C0000}"/>
    <cellStyle name="Normal 3 3 2 7 5" xfId="15239" xr:uid="{00000000-0005-0000-0000-00003F3C0000}"/>
    <cellStyle name="Normal 3 3 2 7 6" xfId="15240" xr:uid="{00000000-0005-0000-0000-0000403C0000}"/>
    <cellStyle name="Normal 3 3 2 8" xfId="15241" xr:uid="{00000000-0005-0000-0000-0000413C0000}"/>
    <cellStyle name="Normal 3 3 2 8 2" xfId="15242" xr:uid="{00000000-0005-0000-0000-0000423C0000}"/>
    <cellStyle name="Normal 3 3 2 8 2 2" xfId="15243" xr:uid="{00000000-0005-0000-0000-0000433C0000}"/>
    <cellStyle name="Normal 3 3 2 8 2 2 2" xfId="15244" xr:uid="{00000000-0005-0000-0000-0000443C0000}"/>
    <cellStyle name="Normal 3 3 2 8 2 2 3" xfId="15245" xr:uid="{00000000-0005-0000-0000-0000453C0000}"/>
    <cellStyle name="Normal 3 3 2 8 2 2 4" xfId="15246" xr:uid="{00000000-0005-0000-0000-0000463C0000}"/>
    <cellStyle name="Normal 3 3 2 8 2 3" xfId="15247" xr:uid="{00000000-0005-0000-0000-0000473C0000}"/>
    <cellStyle name="Normal 3 3 2 8 2 4" xfId="15248" xr:uid="{00000000-0005-0000-0000-0000483C0000}"/>
    <cellStyle name="Normal 3 3 2 8 2 5" xfId="15249" xr:uid="{00000000-0005-0000-0000-0000493C0000}"/>
    <cellStyle name="Normal 3 3 2 8 3" xfId="15250" xr:uid="{00000000-0005-0000-0000-00004A3C0000}"/>
    <cellStyle name="Normal 3 3 2 8 3 2" xfId="15251" xr:uid="{00000000-0005-0000-0000-00004B3C0000}"/>
    <cellStyle name="Normal 3 3 2 8 3 3" xfId="15252" xr:uid="{00000000-0005-0000-0000-00004C3C0000}"/>
    <cellStyle name="Normal 3 3 2 8 3 4" xfId="15253" xr:uid="{00000000-0005-0000-0000-00004D3C0000}"/>
    <cellStyle name="Normal 3 3 2 8 4" xfId="15254" xr:uid="{00000000-0005-0000-0000-00004E3C0000}"/>
    <cellStyle name="Normal 3 3 2 8 5" xfId="15255" xr:uid="{00000000-0005-0000-0000-00004F3C0000}"/>
    <cellStyle name="Normal 3 3 2 8 6" xfId="15256" xr:uid="{00000000-0005-0000-0000-0000503C0000}"/>
    <cellStyle name="Normal 3 3 2 9" xfId="15257" xr:uid="{00000000-0005-0000-0000-0000513C0000}"/>
    <cellStyle name="Normal 3 3 3" xfId="15258" xr:uid="{00000000-0005-0000-0000-0000523C0000}"/>
    <cellStyle name="Normal 3 3 3 10" xfId="15259" xr:uid="{00000000-0005-0000-0000-0000533C0000}"/>
    <cellStyle name="Normal 3 3 3 2" xfId="15260" xr:uid="{00000000-0005-0000-0000-0000543C0000}"/>
    <cellStyle name="Normal 3 3 3 2 2" xfId="15261" xr:uid="{00000000-0005-0000-0000-0000553C0000}"/>
    <cellStyle name="Normal 3 3 3 2 2 2" xfId="15262" xr:uid="{00000000-0005-0000-0000-0000563C0000}"/>
    <cellStyle name="Normal 3 3 3 2 2 2 2" xfId="15263" xr:uid="{00000000-0005-0000-0000-0000573C0000}"/>
    <cellStyle name="Normal 3 3 3 2 2 2 2 2" xfId="15264" xr:uid="{00000000-0005-0000-0000-0000583C0000}"/>
    <cellStyle name="Normal 3 3 3 2 2 2 2 3" xfId="15265" xr:uid="{00000000-0005-0000-0000-0000593C0000}"/>
    <cellStyle name="Normal 3 3 3 2 2 2 2 4" xfId="15266" xr:uid="{00000000-0005-0000-0000-00005A3C0000}"/>
    <cellStyle name="Normal 3 3 3 2 2 2 3" xfId="15267" xr:uid="{00000000-0005-0000-0000-00005B3C0000}"/>
    <cellStyle name="Normal 3 3 3 2 2 2 4" xfId="15268" xr:uid="{00000000-0005-0000-0000-00005C3C0000}"/>
    <cellStyle name="Normal 3 3 3 2 2 2 5" xfId="15269" xr:uid="{00000000-0005-0000-0000-00005D3C0000}"/>
    <cellStyle name="Normal 3 3 3 2 2 3" xfId="15270" xr:uid="{00000000-0005-0000-0000-00005E3C0000}"/>
    <cellStyle name="Normal 3 3 3 2 2 3 2" xfId="15271" xr:uid="{00000000-0005-0000-0000-00005F3C0000}"/>
    <cellStyle name="Normal 3 3 3 2 2 3 3" xfId="15272" xr:uid="{00000000-0005-0000-0000-0000603C0000}"/>
    <cellStyle name="Normal 3 3 3 2 2 3 4" xfId="15273" xr:uid="{00000000-0005-0000-0000-0000613C0000}"/>
    <cellStyle name="Normal 3 3 3 2 2 4" xfId="15274" xr:uid="{00000000-0005-0000-0000-0000623C0000}"/>
    <cellStyle name="Normal 3 3 3 2 2 5" xfId="15275" xr:uid="{00000000-0005-0000-0000-0000633C0000}"/>
    <cellStyle name="Normal 3 3 3 2 2 6" xfId="15276" xr:uid="{00000000-0005-0000-0000-0000643C0000}"/>
    <cellStyle name="Normal 3 3 3 2 3" xfId="15277" xr:uid="{00000000-0005-0000-0000-0000653C0000}"/>
    <cellStyle name="Normal 3 3 3 2 3 2" xfId="15278" xr:uid="{00000000-0005-0000-0000-0000663C0000}"/>
    <cellStyle name="Normal 3 3 3 2 3 2 2" xfId="15279" xr:uid="{00000000-0005-0000-0000-0000673C0000}"/>
    <cellStyle name="Normal 3 3 3 2 3 2 2 2" xfId="15280" xr:uid="{00000000-0005-0000-0000-0000683C0000}"/>
    <cellStyle name="Normal 3 3 3 2 3 2 2 3" xfId="15281" xr:uid="{00000000-0005-0000-0000-0000693C0000}"/>
    <cellStyle name="Normal 3 3 3 2 3 2 2 4" xfId="15282" xr:uid="{00000000-0005-0000-0000-00006A3C0000}"/>
    <cellStyle name="Normal 3 3 3 2 3 2 3" xfId="15283" xr:uid="{00000000-0005-0000-0000-00006B3C0000}"/>
    <cellStyle name="Normal 3 3 3 2 3 2 4" xfId="15284" xr:uid="{00000000-0005-0000-0000-00006C3C0000}"/>
    <cellStyle name="Normal 3 3 3 2 3 2 5" xfId="15285" xr:uid="{00000000-0005-0000-0000-00006D3C0000}"/>
    <cellStyle name="Normal 3 3 3 2 3 3" xfId="15286" xr:uid="{00000000-0005-0000-0000-00006E3C0000}"/>
    <cellStyle name="Normal 3 3 3 2 3 3 2" xfId="15287" xr:uid="{00000000-0005-0000-0000-00006F3C0000}"/>
    <cellStyle name="Normal 3 3 3 2 3 3 3" xfId="15288" xr:uid="{00000000-0005-0000-0000-0000703C0000}"/>
    <cellStyle name="Normal 3 3 3 2 3 3 4" xfId="15289" xr:uid="{00000000-0005-0000-0000-0000713C0000}"/>
    <cellStyle name="Normal 3 3 3 2 3 4" xfId="15290" xr:uid="{00000000-0005-0000-0000-0000723C0000}"/>
    <cellStyle name="Normal 3 3 3 2 3 5" xfId="15291" xr:uid="{00000000-0005-0000-0000-0000733C0000}"/>
    <cellStyle name="Normal 3 3 3 2 3 6" xfId="15292" xr:uid="{00000000-0005-0000-0000-0000743C0000}"/>
    <cellStyle name="Normal 3 3 3 2 4" xfId="15293" xr:uid="{00000000-0005-0000-0000-0000753C0000}"/>
    <cellStyle name="Normal 3 3 3 2 4 2" xfId="15294" xr:uid="{00000000-0005-0000-0000-0000763C0000}"/>
    <cellStyle name="Normal 3 3 3 2 4 2 2" xfId="15295" xr:uid="{00000000-0005-0000-0000-0000773C0000}"/>
    <cellStyle name="Normal 3 3 3 2 4 2 3" xfId="15296" xr:uid="{00000000-0005-0000-0000-0000783C0000}"/>
    <cellStyle name="Normal 3 3 3 2 4 2 4" xfId="15297" xr:uid="{00000000-0005-0000-0000-0000793C0000}"/>
    <cellStyle name="Normal 3 3 3 2 4 3" xfId="15298" xr:uid="{00000000-0005-0000-0000-00007A3C0000}"/>
    <cellStyle name="Normal 3 3 3 2 4 4" xfId="15299" xr:uid="{00000000-0005-0000-0000-00007B3C0000}"/>
    <cellStyle name="Normal 3 3 3 2 4 5" xfId="15300" xr:uid="{00000000-0005-0000-0000-00007C3C0000}"/>
    <cellStyle name="Normal 3 3 3 2 5" xfId="15301" xr:uid="{00000000-0005-0000-0000-00007D3C0000}"/>
    <cellStyle name="Normal 3 3 3 2 5 2" xfId="15302" xr:uid="{00000000-0005-0000-0000-00007E3C0000}"/>
    <cellStyle name="Normal 3 3 3 2 5 3" xfId="15303" xr:uid="{00000000-0005-0000-0000-00007F3C0000}"/>
    <cellStyle name="Normal 3 3 3 2 5 4" xfId="15304" xr:uid="{00000000-0005-0000-0000-0000803C0000}"/>
    <cellStyle name="Normal 3 3 3 2 6" xfId="15305" xr:uid="{00000000-0005-0000-0000-0000813C0000}"/>
    <cellStyle name="Normal 3 3 3 2 7" xfId="15306" xr:uid="{00000000-0005-0000-0000-0000823C0000}"/>
    <cellStyle name="Normal 3 3 3 2 8" xfId="15307" xr:uid="{00000000-0005-0000-0000-0000833C0000}"/>
    <cellStyle name="Normal 3 3 3 3" xfId="15308" xr:uid="{00000000-0005-0000-0000-0000843C0000}"/>
    <cellStyle name="Normal 3 3 3 3 2" xfId="15309" xr:uid="{00000000-0005-0000-0000-0000853C0000}"/>
    <cellStyle name="Normal 3 3 3 3 2 2" xfId="15310" xr:uid="{00000000-0005-0000-0000-0000863C0000}"/>
    <cellStyle name="Normal 3 3 3 3 2 2 2" xfId="15311" xr:uid="{00000000-0005-0000-0000-0000873C0000}"/>
    <cellStyle name="Normal 3 3 3 3 2 2 3" xfId="15312" xr:uid="{00000000-0005-0000-0000-0000883C0000}"/>
    <cellStyle name="Normal 3 3 3 3 2 2 4" xfId="15313" xr:uid="{00000000-0005-0000-0000-0000893C0000}"/>
    <cellStyle name="Normal 3 3 3 3 2 3" xfId="15314" xr:uid="{00000000-0005-0000-0000-00008A3C0000}"/>
    <cellStyle name="Normal 3 3 3 3 2 4" xfId="15315" xr:uid="{00000000-0005-0000-0000-00008B3C0000}"/>
    <cellStyle name="Normal 3 3 3 3 2 5" xfId="15316" xr:uid="{00000000-0005-0000-0000-00008C3C0000}"/>
    <cellStyle name="Normal 3 3 3 3 3" xfId="15317" xr:uid="{00000000-0005-0000-0000-00008D3C0000}"/>
    <cellStyle name="Normal 3 3 3 3 3 2" xfId="15318" xr:uid="{00000000-0005-0000-0000-00008E3C0000}"/>
    <cellStyle name="Normal 3 3 3 3 3 3" xfId="15319" xr:uid="{00000000-0005-0000-0000-00008F3C0000}"/>
    <cellStyle name="Normal 3 3 3 3 3 4" xfId="15320" xr:uid="{00000000-0005-0000-0000-0000903C0000}"/>
    <cellStyle name="Normal 3 3 3 3 4" xfId="15321" xr:uid="{00000000-0005-0000-0000-0000913C0000}"/>
    <cellStyle name="Normal 3 3 3 3 5" xfId="15322" xr:uid="{00000000-0005-0000-0000-0000923C0000}"/>
    <cellStyle name="Normal 3 3 3 3 6" xfId="15323" xr:uid="{00000000-0005-0000-0000-0000933C0000}"/>
    <cellStyle name="Normal 3 3 3 4" xfId="15324" xr:uid="{00000000-0005-0000-0000-0000943C0000}"/>
    <cellStyle name="Normal 3 3 3 4 2" xfId="15325" xr:uid="{00000000-0005-0000-0000-0000953C0000}"/>
    <cellStyle name="Normal 3 3 3 4 2 2" xfId="15326" xr:uid="{00000000-0005-0000-0000-0000963C0000}"/>
    <cellStyle name="Normal 3 3 3 4 2 2 2" xfId="15327" xr:uid="{00000000-0005-0000-0000-0000973C0000}"/>
    <cellStyle name="Normal 3 3 3 4 2 2 3" xfId="15328" xr:uid="{00000000-0005-0000-0000-0000983C0000}"/>
    <cellStyle name="Normal 3 3 3 4 2 2 4" xfId="15329" xr:uid="{00000000-0005-0000-0000-0000993C0000}"/>
    <cellStyle name="Normal 3 3 3 4 2 3" xfId="15330" xr:uid="{00000000-0005-0000-0000-00009A3C0000}"/>
    <cellStyle name="Normal 3 3 3 4 2 4" xfId="15331" xr:uid="{00000000-0005-0000-0000-00009B3C0000}"/>
    <cellStyle name="Normal 3 3 3 4 2 5" xfId="15332" xr:uid="{00000000-0005-0000-0000-00009C3C0000}"/>
    <cellStyle name="Normal 3 3 3 4 3" xfId="15333" xr:uid="{00000000-0005-0000-0000-00009D3C0000}"/>
    <cellStyle name="Normal 3 3 3 4 3 2" xfId="15334" xr:uid="{00000000-0005-0000-0000-00009E3C0000}"/>
    <cellStyle name="Normal 3 3 3 4 3 3" xfId="15335" xr:uid="{00000000-0005-0000-0000-00009F3C0000}"/>
    <cellStyle name="Normal 3 3 3 4 3 4" xfId="15336" xr:uid="{00000000-0005-0000-0000-0000A03C0000}"/>
    <cellStyle name="Normal 3 3 3 4 4" xfId="15337" xr:uid="{00000000-0005-0000-0000-0000A13C0000}"/>
    <cellStyle name="Normal 3 3 3 4 5" xfId="15338" xr:uid="{00000000-0005-0000-0000-0000A23C0000}"/>
    <cellStyle name="Normal 3 3 3 4 6" xfId="15339" xr:uid="{00000000-0005-0000-0000-0000A33C0000}"/>
    <cellStyle name="Normal 3 3 3 5" xfId="15340" xr:uid="{00000000-0005-0000-0000-0000A43C0000}"/>
    <cellStyle name="Normal 3 3 3 6" xfId="15341" xr:uid="{00000000-0005-0000-0000-0000A53C0000}"/>
    <cellStyle name="Normal 3 3 3 6 2" xfId="15342" xr:uid="{00000000-0005-0000-0000-0000A63C0000}"/>
    <cellStyle name="Normal 3 3 3 6 2 2" xfId="15343" xr:uid="{00000000-0005-0000-0000-0000A73C0000}"/>
    <cellStyle name="Normal 3 3 3 6 2 3" xfId="15344" xr:uid="{00000000-0005-0000-0000-0000A83C0000}"/>
    <cellStyle name="Normal 3 3 3 6 2 4" xfId="15345" xr:uid="{00000000-0005-0000-0000-0000A93C0000}"/>
    <cellStyle name="Normal 3 3 3 6 3" xfId="15346" xr:uid="{00000000-0005-0000-0000-0000AA3C0000}"/>
    <cellStyle name="Normal 3 3 3 6 4" xfId="15347" xr:uid="{00000000-0005-0000-0000-0000AB3C0000}"/>
    <cellStyle name="Normal 3 3 3 6 5" xfId="15348" xr:uid="{00000000-0005-0000-0000-0000AC3C0000}"/>
    <cellStyle name="Normal 3 3 3 7" xfId="15349" xr:uid="{00000000-0005-0000-0000-0000AD3C0000}"/>
    <cellStyle name="Normal 3 3 3 7 2" xfId="15350" xr:uid="{00000000-0005-0000-0000-0000AE3C0000}"/>
    <cellStyle name="Normal 3 3 3 7 3" xfId="15351" xr:uid="{00000000-0005-0000-0000-0000AF3C0000}"/>
    <cellStyle name="Normal 3 3 3 7 4" xfId="15352" xr:uid="{00000000-0005-0000-0000-0000B03C0000}"/>
    <cellStyle name="Normal 3 3 3 8" xfId="15353" xr:uid="{00000000-0005-0000-0000-0000B13C0000}"/>
    <cellStyle name="Normal 3 3 3 9" xfId="15354" xr:uid="{00000000-0005-0000-0000-0000B23C0000}"/>
    <cellStyle name="Normal 3 3 4" xfId="15355" xr:uid="{00000000-0005-0000-0000-0000B33C0000}"/>
    <cellStyle name="Normal 3 3 4 10" xfId="15356" xr:uid="{00000000-0005-0000-0000-0000B43C0000}"/>
    <cellStyle name="Normal 3 3 4 2" xfId="15357" xr:uid="{00000000-0005-0000-0000-0000B53C0000}"/>
    <cellStyle name="Normal 3 3 4 2 2" xfId="15358" xr:uid="{00000000-0005-0000-0000-0000B63C0000}"/>
    <cellStyle name="Normal 3 3 4 2 2 2" xfId="15359" xr:uid="{00000000-0005-0000-0000-0000B73C0000}"/>
    <cellStyle name="Normal 3 3 4 2 2 2 2" xfId="15360" xr:uid="{00000000-0005-0000-0000-0000B83C0000}"/>
    <cellStyle name="Normal 3 3 4 2 2 2 2 2" xfId="15361" xr:uid="{00000000-0005-0000-0000-0000B93C0000}"/>
    <cellStyle name="Normal 3 3 4 2 2 2 2 3" xfId="15362" xr:uid="{00000000-0005-0000-0000-0000BA3C0000}"/>
    <cellStyle name="Normal 3 3 4 2 2 2 2 4" xfId="15363" xr:uid="{00000000-0005-0000-0000-0000BB3C0000}"/>
    <cellStyle name="Normal 3 3 4 2 2 2 3" xfId="15364" xr:uid="{00000000-0005-0000-0000-0000BC3C0000}"/>
    <cellStyle name="Normal 3 3 4 2 2 2 4" xfId="15365" xr:uid="{00000000-0005-0000-0000-0000BD3C0000}"/>
    <cellStyle name="Normal 3 3 4 2 2 2 5" xfId="15366" xr:uid="{00000000-0005-0000-0000-0000BE3C0000}"/>
    <cellStyle name="Normal 3 3 4 2 2 3" xfId="15367" xr:uid="{00000000-0005-0000-0000-0000BF3C0000}"/>
    <cellStyle name="Normal 3 3 4 2 2 3 2" xfId="15368" xr:uid="{00000000-0005-0000-0000-0000C03C0000}"/>
    <cellStyle name="Normal 3 3 4 2 2 3 3" xfId="15369" xr:uid="{00000000-0005-0000-0000-0000C13C0000}"/>
    <cellStyle name="Normal 3 3 4 2 2 3 4" xfId="15370" xr:uid="{00000000-0005-0000-0000-0000C23C0000}"/>
    <cellStyle name="Normal 3 3 4 2 2 4" xfId="15371" xr:uid="{00000000-0005-0000-0000-0000C33C0000}"/>
    <cellStyle name="Normal 3 3 4 2 2 5" xfId="15372" xr:uid="{00000000-0005-0000-0000-0000C43C0000}"/>
    <cellStyle name="Normal 3 3 4 2 2 6" xfId="15373" xr:uid="{00000000-0005-0000-0000-0000C53C0000}"/>
    <cellStyle name="Normal 3 3 4 2 3" xfId="15374" xr:uid="{00000000-0005-0000-0000-0000C63C0000}"/>
    <cellStyle name="Normal 3 3 4 2 3 2" xfId="15375" xr:uid="{00000000-0005-0000-0000-0000C73C0000}"/>
    <cellStyle name="Normal 3 3 4 2 3 2 2" xfId="15376" xr:uid="{00000000-0005-0000-0000-0000C83C0000}"/>
    <cellStyle name="Normal 3 3 4 2 3 2 2 2" xfId="15377" xr:uid="{00000000-0005-0000-0000-0000C93C0000}"/>
    <cellStyle name="Normal 3 3 4 2 3 2 2 3" xfId="15378" xr:uid="{00000000-0005-0000-0000-0000CA3C0000}"/>
    <cellStyle name="Normal 3 3 4 2 3 2 2 4" xfId="15379" xr:uid="{00000000-0005-0000-0000-0000CB3C0000}"/>
    <cellStyle name="Normal 3 3 4 2 3 2 3" xfId="15380" xr:uid="{00000000-0005-0000-0000-0000CC3C0000}"/>
    <cellStyle name="Normal 3 3 4 2 3 2 4" xfId="15381" xr:uid="{00000000-0005-0000-0000-0000CD3C0000}"/>
    <cellStyle name="Normal 3 3 4 2 3 2 5" xfId="15382" xr:uid="{00000000-0005-0000-0000-0000CE3C0000}"/>
    <cellStyle name="Normal 3 3 4 2 3 3" xfId="15383" xr:uid="{00000000-0005-0000-0000-0000CF3C0000}"/>
    <cellStyle name="Normal 3 3 4 2 3 3 2" xfId="15384" xr:uid="{00000000-0005-0000-0000-0000D03C0000}"/>
    <cellStyle name="Normal 3 3 4 2 3 3 3" xfId="15385" xr:uid="{00000000-0005-0000-0000-0000D13C0000}"/>
    <cellStyle name="Normal 3 3 4 2 3 3 4" xfId="15386" xr:uid="{00000000-0005-0000-0000-0000D23C0000}"/>
    <cellStyle name="Normal 3 3 4 2 3 4" xfId="15387" xr:uid="{00000000-0005-0000-0000-0000D33C0000}"/>
    <cellStyle name="Normal 3 3 4 2 3 5" xfId="15388" xr:uid="{00000000-0005-0000-0000-0000D43C0000}"/>
    <cellStyle name="Normal 3 3 4 2 3 6" xfId="15389" xr:uid="{00000000-0005-0000-0000-0000D53C0000}"/>
    <cellStyle name="Normal 3 3 4 2 4" xfId="15390" xr:uid="{00000000-0005-0000-0000-0000D63C0000}"/>
    <cellStyle name="Normal 3 3 4 2 4 2" xfId="15391" xr:uid="{00000000-0005-0000-0000-0000D73C0000}"/>
    <cellStyle name="Normal 3 3 4 2 4 2 2" xfId="15392" xr:uid="{00000000-0005-0000-0000-0000D83C0000}"/>
    <cellStyle name="Normal 3 3 4 2 4 2 3" xfId="15393" xr:uid="{00000000-0005-0000-0000-0000D93C0000}"/>
    <cellStyle name="Normal 3 3 4 2 4 2 4" xfId="15394" xr:uid="{00000000-0005-0000-0000-0000DA3C0000}"/>
    <cellStyle name="Normal 3 3 4 2 4 3" xfId="15395" xr:uid="{00000000-0005-0000-0000-0000DB3C0000}"/>
    <cellStyle name="Normal 3 3 4 2 4 4" xfId="15396" xr:uid="{00000000-0005-0000-0000-0000DC3C0000}"/>
    <cellStyle name="Normal 3 3 4 2 4 5" xfId="15397" xr:uid="{00000000-0005-0000-0000-0000DD3C0000}"/>
    <cellStyle name="Normal 3 3 4 2 5" xfId="15398" xr:uid="{00000000-0005-0000-0000-0000DE3C0000}"/>
    <cellStyle name="Normal 3 3 4 2 5 2" xfId="15399" xr:uid="{00000000-0005-0000-0000-0000DF3C0000}"/>
    <cellStyle name="Normal 3 3 4 2 5 3" xfId="15400" xr:uid="{00000000-0005-0000-0000-0000E03C0000}"/>
    <cellStyle name="Normal 3 3 4 2 5 4" xfId="15401" xr:uid="{00000000-0005-0000-0000-0000E13C0000}"/>
    <cellStyle name="Normal 3 3 4 2 6" xfId="15402" xr:uid="{00000000-0005-0000-0000-0000E23C0000}"/>
    <cellStyle name="Normal 3 3 4 2 7" xfId="15403" xr:uid="{00000000-0005-0000-0000-0000E33C0000}"/>
    <cellStyle name="Normal 3 3 4 2 8" xfId="15404" xr:uid="{00000000-0005-0000-0000-0000E43C0000}"/>
    <cellStyle name="Normal 3 3 4 3" xfId="15405" xr:uid="{00000000-0005-0000-0000-0000E53C0000}"/>
    <cellStyle name="Normal 3 3 4 3 2" xfId="15406" xr:uid="{00000000-0005-0000-0000-0000E63C0000}"/>
    <cellStyle name="Normal 3 3 4 3 2 2" xfId="15407" xr:uid="{00000000-0005-0000-0000-0000E73C0000}"/>
    <cellStyle name="Normal 3 3 4 3 2 2 2" xfId="15408" xr:uid="{00000000-0005-0000-0000-0000E83C0000}"/>
    <cellStyle name="Normal 3 3 4 3 2 2 3" xfId="15409" xr:uid="{00000000-0005-0000-0000-0000E93C0000}"/>
    <cellStyle name="Normal 3 3 4 3 2 2 4" xfId="15410" xr:uid="{00000000-0005-0000-0000-0000EA3C0000}"/>
    <cellStyle name="Normal 3 3 4 3 2 3" xfId="15411" xr:uid="{00000000-0005-0000-0000-0000EB3C0000}"/>
    <cellStyle name="Normal 3 3 4 3 2 4" xfId="15412" xr:uid="{00000000-0005-0000-0000-0000EC3C0000}"/>
    <cellStyle name="Normal 3 3 4 3 2 5" xfId="15413" xr:uid="{00000000-0005-0000-0000-0000ED3C0000}"/>
    <cellStyle name="Normal 3 3 4 3 3" xfId="15414" xr:uid="{00000000-0005-0000-0000-0000EE3C0000}"/>
    <cellStyle name="Normal 3 3 4 3 3 2" xfId="15415" xr:uid="{00000000-0005-0000-0000-0000EF3C0000}"/>
    <cellStyle name="Normal 3 3 4 3 3 3" xfId="15416" xr:uid="{00000000-0005-0000-0000-0000F03C0000}"/>
    <cellStyle name="Normal 3 3 4 3 3 4" xfId="15417" xr:uid="{00000000-0005-0000-0000-0000F13C0000}"/>
    <cellStyle name="Normal 3 3 4 3 4" xfId="15418" xr:uid="{00000000-0005-0000-0000-0000F23C0000}"/>
    <cellStyle name="Normal 3 3 4 3 5" xfId="15419" xr:uid="{00000000-0005-0000-0000-0000F33C0000}"/>
    <cellStyle name="Normal 3 3 4 3 6" xfId="15420" xr:uid="{00000000-0005-0000-0000-0000F43C0000}"/>
    <cellStyle name="Normal 3 3 4 4" xfId="15421" xr:uid="{00000000-0005-0000-0000-0000F53C0000}"/>
    <cellStyle name="Normal 3 3 4 4 2" xfId="15422" xr:uid="{00000000-0005-0000-0000-0000F63C0000}"/>
    <cellStyle name="Normal 3 3 4 4 2 2" xfId="15423" xr:uid="{00000000-0005-0000-0000-0000F73C0000}"/>
    <cellStyle name="Normal 3 3 4 4 2 2 2" xfId="15424" xr:uid="{00000000-0005-0000-0000-0000F83C0000}"/>
    <cellStyle name="Normal 3 3 4 4 2 2 3" xfId="15425" xr:uid="{00000000-0005-0000-0000-0000F93C0000}"/>
    <cellStyle name="Normal 3 3 4 4 2 2 4" xfId="15426" xr:uid="{00000000-0005-0000-0000-0000FA3C0000}"/>
    <cellStyle name="Normal 3 3 4 4 2 3" xfId="15427" xr:uid="{00000000-0005-0000-0000-0000FB3C0000}"/>
    <cellStyle name="Normal 3 3 4 4 2 4" xfId="15428" xr:uid="{00000000-0005-0000-0000-0000FC3C0000}"/>
    <cellStyle name="Normal 3 3 4 4 2 5" xfId="15429" xr:uid="{00000000-0005-0000-0000-0000FD3C0000}"/>
    <cellStyle name="Normal 3 3 4 4 3" xfId="15430" xr:uid="{00000000-0005-0000-0000-0000FE3C0000}"/>
    <cellStyle name="Normal 3 3 4 4 3 2" xfId="15431" xr:uid="{00000000-0005-0000-0000-0000FF3C0000}"/>
    <cellStyle name="Normal 3 3 4 4 3 3" xfId="15432" xr:uid="{00000000-0005-0000-0000-0000003D0000}"/>
    <cellStyle name="Normal 3 3 4 4 3 4" xfId="15433" xr:uid="{00000000-0005-0000-0000-0000013D0000}"/>
    <cellStyle name="Normal 3 3 4 4 4" xfId="15434" xr:uid="{00000000-0005-0000-0000-0000023D0000}"/>
    <cellStyle name="Normal 3 3 4 4 5" xfId="15435" xr:uid="{00000000-0005-0000-0000-0000033D0000}"/>
    <cellStyle name="Normal 3 3 4 4 6" xfId="15436" xr:uid="{00000000-0005-0000-0000-0000043D0000}"/>
    <cellStyle name="Normal 3 3 4 5" xfId="15437" xr:uid="{00000000-0005-0000-0000-0000053D0000}"/>
    <cellStyle name="Normal 3 3 4 6" xfId="15438" xr:uid="{00000000-0005-0000-0000-0000063D0000}"/>
    <cellStyle name="Normal 3 3 4 6 2" xfId="15439" xr:uid="{00000000-0005-0000-0000-0000073D0000}"/>
    <cellStyle name="Normal 3 3 4 6 2 2" xfId="15440" xr:uid="{00000000-0005-0000-0000-0000083D0000}"/>
    <cellStyle name="Normal 3 3 4 6 2 3" xfId="15441" xr:uid="{00000000-0005-0000-0000-0000093D0000}"/>
    <cellStyle name="Normal 3 3 4 6 2 4" xfId="15442" xr:uid="{00000000-0005-0000-0000-00000A3D0000}"/>
    <cellStyle name="Normal 3 3 4 6 3" xfId="15443" xr:uid="{00000000-0005-0000-0000-00000B3D0000}"/>
    <cellStyle name="Normal 3 3 4 6 4" xfId="15444" xr:uid="{00000000-0005-0000-0000-00000C3D0000}"/>
    <cellStyle name="Normal 3 3 4 6 5" xfId="15445" xr:uid="{00000000-0005-0000-0000-00000D3D0000}"/>
    <cellStyle name="Normal 3 3 4 7" xfId="15446" xr:uid="{00000000-0005-0000-0000-00000E3D0000}"/>
    <cellStyle name="Normal 3 3 4 7 2" xfId="15447" xr:uid="{00000000-0005-0000-0000-00000F3D0000}"/>
    <cellStyle name="Normal 3 3 4 7 3" xfId="15448" xr:uid="{00000000-0005-0000-0000-0000103D0000}"/>
    <cellStyle name="Normal 3 3 4 7 4" xfId="15449" xr:uid="{00000000-0005-0000-0000-0000113D0000}"/>
    <cellStyle name="Normal 3 3 4 8" xfId="15450" xr:uid="{00000000-0005-0000-0000-0000123D0000}"/>
    <cellStyle name="Normal 3 3 4 9" xfId="15451" xr:uid="{00000000-0005-0000-0000-0000133D0000}"/>
    <cellStyle name="Normal 3 3 5" xfId="15452" xr:uid="{00000000-0005-0000-0000-0000143D0000}"/>
    <cellStyle name="Normal 3 3 5 2" xfId="15453" xr:uid="{00000000-0005-0000-0000-0000153D0000}"/>
    <cellStyle name="Normal 3 3 6" xfId="15454" xr:uid="{00000000-0005-0000-0000-0000163D0000}"/>
    <cellStyle name="Normal 3 3 6 10" xfId="15455" xr:uid="{00000000-0005-0000-0000-0000173D0000}"/>
    <cellStyle name="Normal 3 3 6 2" xfId="15456" xr:uid="{00000000-0005-0000-0000-0000183D0000}"/>
    <cellStyle name="Normal 3 3 6 2 2" xfId="15457" xr:uid="{00000000-0005-0000-0000-0000193D0000}"/>
    <cellStyle name="Normal 3 3 6 2 2 2" xfId="15458" xr:uid="{00000000-0005-0000-0000-00001A3D0000}"/>
    <cellStyle name="Normal 3 3 6 2 2 2 2" xfId="15459" xr:uid="{00000000-0005-0000-0000-00001B3D0000}"/>
    <cellStyle name="Normal 3 3 6 2 2 2 2 2" xfId="15460" xr:uid="{00000000-0005-0000-0000-00001C3D0000}"/>
    <cellStyle name="Normal 3 3 6 2 2 2 2 3" xfId="15461" xr:uid="{00000000-0005-0000-0000-00001D3D0000}"/>
    <cellStyle name="Normal 3 3 6 2 2 2 2 4" xfId="15462" xr:uid="{00000000-0005-0000-0000-00001E3D0000}"/>
    <cellStyle name="Normal 3 3 6 2 2 2 3" xfId="15463" xr:uid="{00000000-0005-0000-0000-00001F3D0000}"/>
    <cellStyle name="Normal 3 3 6 2 2 2 4" xfId="15464" xr:uid="{00000000-0005-0000-0000-0000203D0000}"/>
    <cellStyle name="Normal 3 3 6 2 2 2 5" xfId="15465" xr:uid="{00000000-0005-0000-0000-0000213D0000}"/>
    <cellStyle name="Normal 3 3 6 2 2 3" xfId="15466" xr:uid="{00000000-0005-0000-0000-0000223D0000}"/>
    <cellStyle name="Normal 3 3 6 2 2 3 2" xfId="15467" xr:uid="{00000000-0005-0000-0000-0000233D0000}"/>
    <cellStyle name="Normal 3 3 6 2 2 3 3" xfId="15468" xr:uid="{00000000-0005-0000-0000-0000243D0000}"/>
    <cellStyle name="Normal 3 3 6 2 2 3 4" xfId="15469" xr:uid="{00000000-0005-0000-0000-0000253D0000}"/>
    <cellStyle name="Normal 3 3 6 2 2 4" xfId="15470" xr:uid="{00000000-0005-0000-0000-0000263D0000}"/>
    <cellStyle name="Normal 3 3 6 2 2 5" xfId="15471" xr:uid="{00000000-0005-0000-0000-0000273D0000}"/>
    <cellStyle name="Normal 3 3 6 2 2 6" xfId="15472" xr:uid="{00000000-0005-0000-0000-0000283D0000}"/>
    <cellStyle name="Normal 3 3 6 2 3" xfId="15473" xr:uid="{00000000-0005-0000-0000-0000293D0000}"/>
    <cellStyle name="Normal 3 3 6 2 3 2" xfId="15474" xr:uid="{00000000-0005-0000-0000-00002A3D0000}"/>
    <cellStyle name="Normal 3 3 6 2 3 2 2" xfId="15475" xr:uid="{00000000-0005-0000-0000-00002B3D0000}"/>
    <cellStyle name="Normal 3 3 6 2 3 2 2 2" xfId="15476" xr:uid="{00000000-0005-0000-0000-00002C3D0000}"/>
    <cellStyle name="Normal 3 3 6 2 3 2 2 3" xfId="15477" xr:uid="{00000000-0005-0000-0000-00002D3D0000}"/>
    <cellStyle name="Normal 3 3 6 2 3 2 2 4" xfId="15478" xr:uid="{00000000-0005-0000-0000-00002E3D0000}"/>
    <cellStyle name="Normal 3 3 6 2 3 2 3" xfId="15479" xr:uid="{00000000-0005-0000-0000-00002F3D0000}"/>
    <cellStyle name="Normal 3 3 6 2 3 2 4" xfId="15480" xr:uid="{00000000-0005-0000-0000-0000303D0000}"/>
    <cellStyle name="Normal 3 3 6 2 3 2 5" xfId="15481" xr:uid="{00000000-0005-0000-0000-0000313D0000}"/>
    <cellStyle name="Normal 3 3 6 2 3 3" xfId="15482" xr:uid="{00000000-0005-0000-0000-0000323D0000}"/>
    <cellStyle name="Normal 3 3 6 2 3 3 2" xfId="15483" xr:uid="{00000000-0005-0000-0000-0000333D0000}"/>
    <cellStyle name="Normal 3 3 6 2 3 3 3" xfId="15484" xr:uid="{00000000-0005-0000-0000-0000343D0000}"/>
    <cellStyle name="Normal 3 3 6 2 3 3 4" xfId="15485" xr:uid="{00000000-0005-0000-0000-0000353D0000}"/>
    <cellStyle name="Normal 3 3 6 2 3 4" xfId="15486" xr:uid="{00000000-0005-0000-0000-0000363D0000}"/>
    <cellStyle name="Normal 3 3 6 2 3 5" xfId="15487" xr:uid="{00000000-0005-0000-0000-0000373D0000}"/>
    <cellStyle name="Normal 3 3 6 2 3 6" xfId="15488" xr:uid="{00000000-0005-0000-0000-0000383D0000}"/>
    <cellStyle name="Normal 3 3 6 2 4" xfId="15489" xr:uid="{00000000-0005-0000-0000-0000393D0000}"/>
    <cellStyle name="Normal 3 3 6 2 4 2" xfId="15490" xr:uid="{00000000-0005-0000-0000-00003A3D0000}"/>
    <cellStyle name="Normal 3 3 6 2 4 2 2" xfId="15491" xr:uid="{00000000-0005-0000-0000-00003B3D0000}"/>
    <cellStyle name="Normal 3 3 6 2 4 2 3" xfId="15492" xr:uid="{00000000-0005-0000-0000-00003C3D0000}"/>
    <cellStyle name="Normal 3 3 6 2 4 2 4" xfId="15493" xr:uid="{00000000-0005-0000-0000-00003D3D0000}"/>
    <cellStyle name="Normal 3 3 6 2 4 3" xfId="15494" xr:uid="{00000000-0005-0000-0000-00003E3D0000}"/>
    <cellStyle name="Normal 3 3 6 2 4 4" xfId="15495" xr:uid="{00000000-0005-0000-0000-00003F3D0000}"/>
    <cellStyle name="Normal 3 3 6 2 4 5" xfId="15496" xr:uid="{00000000-0005-0000-0000-0000403D0000}"/>
    <cellStyle name="Normal 3 3 6 2 5" xfId="15497" xr:uid="{00000000-0005-0000-0000-0000413D0000}"/>
    <cellStyle name="Normal 3 3 6 2 5 2" xfId="15498" xr:uid="{00000000-0005-0000-0000-0000423D0000}"/>
    <cellStyle name="Normal 3 3 6 2 5 3" xfId="15499" xr:uid="{00000000-0005-0000-0000-0000433D0000}"/>
    <cellStyle name="Normal 3 3 6 2 5 4" xfId="15500" xr:uid="{00000000-0005-0000-0000-0000443D0000}"/>
    <cellStyle name="Normal 3 3 6 2 6" xfId="15501" xr:uid="{00000000-0005-0000-0000-0000453D0000}"/>
    <cellStyle name="Normal 3 3 6 2 7" xfId="15502" xr:uid="{00000000-0005-0000-0000-0000463D0000}"/>
    <cellStyle name="Normal 3 3 6 2 8" xfId="15503" xr:uid="{00000000-0005-0000-0000-0000473D0000}"/>
    <cellStyle name="Normal 3 3 6 3" xfId="15504" xr:uid="{00000000-0005-0000-0000-0000483D0000}"/>
    <cellStyle name="Normal 3 3 6 3 2" xfId="15505" xr:uid="{00000000-0005-0000-0000-0000493D0000}"/>
    <cellStyle name="Normal 3 3 6 3 2 2" xfId="15506" xr:uid="{00000000-0005-0000-0000-00004A3D0000}"/>
    <cellStyle name="Normal 3 3 6 3 2 2 2" xfId="15507" xr:uid="{00000000-0005-0000-0000-00004B3D0000}"/>
    <cellStyle name="Normal 3 3 6 3 2 2 3" xfId="15508" xr:uid="{00000000-0005-0000-0000-00004C3D0000}"/>
    <cellStyle name="Normal 3 3 6 3 2 2 4" xfId="15509" xr:uid="{00000000-0005-0000-0000-00004D3D0000}"/>
    <cellStyle name="Normal 3 3 6 3 2 3" xfId="15510" xr:uid="{00000000-0005-0000-0000-00004E3D0000}"/>
    <cellStyle name="Normal 3 3 6 3 2 4" xfId="15511" xr:uid="{00000000-0005-0000-0000-00004F3D0000}"/>
    <cellStyle name="Normal 3 3 6 3 2 5" xfId="15512" xr:uid="{00000000-0005-0000-0000-0000503D0000}"/>
    <cellStyle name="Normal 3 3 6 3 3" xfId="15513" xr:uid="{00000000-0005-0000-0000-0000513D0000}"/>
    <cellStyle name="Normal 3 3 6 3 3 2" xfId="15514" xr:uid="{00000000-0005-0000-0000-0000523D0000}"/>
    <cellStyle name="Normal 3 3 6 3 3 3" xfId="15515" xr:uid="{00000000-0005-0000-0000-0000533D0000}"/>
    <cellStyle name="Normal 3 3 6 3 3 4" xfId="15516" xr:uid="{00000000-0005-0000-0000-0000543D0000}"/>
    <cellStyle name="Normal 3 3 6 3 4" xfId="15517" xr:uid="{00000000-0005-0000-0000-0000553D0000}"/>
    <cellStyle name="Normal 3 3 6 3 5" xfId="15518" xr:uid="{00000000-0005-0000-0000-0000563D0000}"/>
    <cellStyle name="Normal 3 3 6 3 6" xfId="15519" xr:uid="{00000000-0005-0000-0000-0000573D0000}"/>
    <cellStyle name="Normal 3 3 6 4" xfId="15520" xr:uid="{00000000-0005-0000-0000-0000583D0000}"/>
    <cellStyle name="Normal 3 3 6 4 2" xfId="15521" xr:uid="{00000000-0005-0000-0000-0000593D0000}"/>
    <cellStyle name="Normal 3 3 6 4 2 2" xfId="15522" xr:uid="{00000000-0005-0000-0000-00005A3D0000}"/>
    <cellStyle name="Normal 3 3 6 4 2 2 2" xfId="15523" xr:uid="{00000000-0005-0000-0000-00005B3D0000}"/>
    <cellStyle name="Normal 3 3 6 4 2 2 3" xfId="15524" xr:uid="{00000000-0005-0000-0000-00005C3D0000}"/>
    <cellStyle name="Normal 3 3 6 4 2 2 4" xfId="15525" xr:uid="{00000000-0005-0000-0000-00005D3D0000}"/>
    <cellStyle name="Normal 3 3 6 4 2 3" xfId="15526" xr:uid="{00000000-0005-0000-0000-00005E3D0000}"/>
    <cellStyle name="Normal 3 3 6 4 2 4" xfId="15527" xr:uid="{00000000-0005-0000-0000-00005F3D0000}"/>
    <cellStyle name="Normal 3 3 6 4 2 5" xfId="15528" xr:uid="{00000000-0005-0000-0000-0000603D0000}"/>
    <cellStyle name="Normal 3 3 6 4 3" xfId="15529" xr:uid="{00000000-0005-0000-0000-0000613D0000}"/>
    <cellStyle name="Normal 3 3 6 4 3 2" xfId="15530" xr:uid="{00000000-0005-0000-0000-0000623D0000}"/>
    <cellStyle name="Normal 3 3 6 4 3 3" xfId="15531" xr:uid="{00000000-0005-0000-0000-0000633D0000}"/>
    <cellStyle name="Normal 3 3 6 4 3 4" xfId="15532" xr:uid="{00000000-0005-0000-0000-0000643D0000}"/>
    <cellStyle name="Normal 3 3 6 4 4" xfId="15533" xr:uid="{00000000-0005-0000-0000-0000653D0000}"/>
    <cellStyle name="Normal 3 3 6 4 5" xfId="15534" xr:uid="{00000000-0005-0000-0000-0000663D0000}"/>
    <cellStyle name="Normal 3 3 6 4 6" xfId="15535" xr:uid="{00000000-0005-0000-0000-0000673D0000}"/>
    <cellStyle name="Normal 3 3 6 5" xfId="15536" xr:uid="{00000000-0005-0000-0000-0000683D0000}"/>
    <cellStyle name="Normal 3 3 6 6" xfId="15537" xr:uid="{00000000-0005-0000-0000-0000693D0000}"/>
    <cellStyle name="Normal 3 3 6 6 2" xfId="15538" xr:uid="{00000000-0005-0000-0000-00006A3D0000}"/>
    <cellStyle name="Normal 3 3 6 6 2 2" xfId="15539" xr:uid="{00000000-0005-0000-0000-00006B3D0000}"/>
    <cellStyle name="Normal 3 3 6 6 2 3" xfId="15540" xr:uid="{00000000-0005-0000-0000-00006C3D0000}"/>
    <cellStyle name="Normal 3 3 6 6 2 4" xfId="15541" xr:uid="{00000000-0005-0000-0000-00006D3D0000}"/>
    <cellStyle name="Normal 3 3 6 6 3" xfId="15542" xr:uid="{00000000-0005-0000-0000-00006E3D0000}"/>
    <cellStyle name="Normal 3 3 6 6 4" xfId="15543" xr:uid="{00000000-0005-0000-0000-00006F3D0000}"/>
    <cellStyle name="Normal 3 3 6 6 5" xfId="15544" xr:uid="{00000000-0005-0000-0000-0000703D0000}"/>
    <cellStyle name="Normal 3 3 6 7" xfId="15545" xr:uid="{00000000-0005-0000-0000-0000713D0000}"/>
    <cellStyle name="Normal 3 3 6 7 2" xfId="15546" xr:uid="{00000000-0005-0000-0000-0000723D0000}"/>
    <cellStyle name="Normal 3 3 6 7 3" xfId="15547" xr:uid="{00000000-0005-0000-0000-0000733D0000}"/>
    <cellStyle name="Normal 3 3 6 7 4" xfId="15548" xr:uid="{00000000-0005-0000-0000-0000743D0000}"/>
    <cellStyle name="Normal 3 3 6 8" xfId="15549" xr:uid="{00000000-0005-0000-0000-0000753D0000}"/>
    <cellStyle name="Normal 3 3 6 9" xfId="15550" xr:uid="{00000000-0005-0000-0000-0000763D0000}"/>
    <cellStyle name="Normal 3 3 7" xfId="15551" xr:uid="{00000000-0005-0000-0000-0000773D0000}"/>
    <cellStyle name="Normal 3 3 7 2" xfId="15552" xr:uid="{00000000-0005-0000-0000-0000783D0000}"/>
    <cellStyle name="Normal 3 3 7 2 2" xfId="15553" xr:uid="{00000000-0005-0000-0000-0000793D0000}"/>
    <cellStyle name="Normal 3 3 7 2 2 2" xfId="15554" xr:uid="{00000000-0005-0000-0000-00007A3D0000}"/>
    <cellStyle name="Normal 3 3 7 2 2 2 2" xfId="15555" xr:uid="{00000000-0005-0000-0000-00007B3D0000}"/>
    <cellStyle name="Normal 3 3 7 2 2 2 3" xfId="15556" xr:uid="{00000000-0005-0000-0000-00007C3D0000}"/>
    <cellStyle name="Normal 3 3 7 2 2 2 4" xfId="15557" xr:uid="{00000000-0005-0000-0000-00007D3D0000}"/>
    <cellStyle name="Normal 3 3 7 2 2 3" xfId="15558" xr:uid="{00000000-0005-0000-0000-00007E3D0000}"/>
    <cellStyle name="Normal 3 3 7 2 2 4" xfId="15559" xr:uid="{00000000-0005-0000-0000-00007F3D0000}"/>
    <cellStyle name="Normal 3 3 7 2 2 5" xfId="15560" xr:uid="{00000000-0005-0000-0000-0000803D0000}"/>
    <cellStyle name="Normal 3 3 7 2 3" xfId="15561" xr:uid="{00000000-0005-0000-0000-0000813D0000}"/>
    <cellStyle name="Normal 3 3 7 2 3 2" xfId="15562" xr:uid="{00000000-0005-0000-0000-0000823D0000}"/>
    <cellStyle name="Normal 3 3 7 2 3 3" xfId="15563" xr:uid="{00000000-0005-0000-0000-0000833D0000}"/>
    <cellStyle name="Normal 3 3 7 2 3 4" xfId="15564" xr:uid="{00000000-0005-0000-0000-0000843D0000}"/>
    <cellStyle name="Normal 3 3 7 2 4" xfId="15565" xr:uid="{00000000-0005-0000-0000-0000853D0000}"/>
    <cellStyle name="Normal 3 3 7 2 5" xfId="15566" xr:uid="{00000000-0005-0000-0000-0000863D0000}"/>
    <cellStyle name="Normal 3 3 7 2 6" xfId="15567" xr:uid="{00000000-0005-0000-0000-0000873D0000}"/>
    <cellStyle name="Normal 3 3 7 3" xfId="15568" xr:uid="{00000000-0005-0000-0000-0000883D0000}"/>
    <cellStyle name="Normal 3 3 7 3 2" xfId="15569" xr:uid="{00000000-0005-0000-0000-0000893D0000}"/>
    <cellStyle name="Normal 3 3 7 3 2 2" xfId="15570" xr:uid="{00000000-0005-0000-0000-00008A3D0000}"/>
    <cellStyle name="Normal 3 3 7 3 2 2 2" xfId="15571" xr:uid="{00000000-0005-0000-0000-00008B3D0000}"/>
    <cellStyle name="Normal 3 3 7 3 2 2 3" xfId="15572" xr:uid="{00000000-0005-0000-0000-00008C3D0000}"/>
    <cellStyle name="Normal 3 3 7 3 2 2 4" xfId="15573" xr:uid="{00000000-0005-0000-0000-00008D3D0000}"/>
    <cellStyle name="Normal 3 3 7 3 2 3" xfId="15574" xr:uid="{00000000-0005-0000-0000-00008E3D0000}"/>
    <cellStyle name="Normal 3 3 7 3 2 4" xfId="15575" xr:uid="{00000000-0005-0000-0000-00008F3D0000}"/>
    <cellStyle name="Normal 3 3 7 3 2 5" xfId="15576" xr:uid="{00000000-0005-0000-0000-0000903D0000}"/>
    <cellStyle name="Normal 3 3 7 3 3" xfId="15577" xr:uid="{00000000-0005-0000-0000-0000913D0000}"/>
    <cellStyle name="Normal 3 3 7 3 3 2" xfId="15578" xr:uid="{00000000-0005-0000-0000-0000923D0000}"/>
    <cellStyle name="Normal 3 3 7 3 3 3" xfId="15579" xr:uid="{00000000-0005-0000-0000-0000933D0000}"/>
    <cellStyle name="Normal 3 3 7 3 3 4" xfId="15580" xr:uid="{00000000-0005-0000-0000-0000943D0000}"/>
    <cellStyle name="Normal 3 3 7 3 4" xfId="15581" xr:uid="{00000000-0005-0000-0000-0000953D0000}"/>
    <cellStyle name="Normal 3 3 7 3 5" xfId="15582" xr:uid="{00000000-0005-0000-0000-0000963D0000}"/>
    <cellStyle name="Normal 3 3 7 3 6" xfId="15583" xr:uid="{00000000-0005-0000-0000-0000973D0000}"/>
    <cellStyle name="Normal 3 3 7 4" xfId="15584" xr:uid="{00000000-0005-0000-0000-0000983D0000}"/>
    <cellStyle name="Normal 3 3 7 5" xfId="15585" xr:uid="{00000000-0005-0000-0000-0000993D0000}"/>
    <cellStyle name="Normal 3 3 7 5 2" xfId="15586" xr:uid="{00000000-0005-0000-0000-00009A3D0000}"/>
    <cellStyle name="Normal 3 3 7 5 2 2" xfId="15587" xr:uid="{00000000-0005-0000-0000-00009B3D0000}"/>
    <cellStyle name="Normal 3 3 7 5 2 3" xfId="15588" xr:uid="{00000000-0005-0000-0000-00009C3D0000}"/>
    <cellStyle name="Normal 3 3 7 5 2 4" xfId="15589" xr:uid="{00000000-0005-0000-0000-00009D3D0000}"/>
    <cellStyle name="Normal 3 3 7 5 3" xfId="15590" xr:uid="{00000000-0005-0000-0000-00009E3D0000}"/>
    <cellStyle name="Normal 3 3 7 5 4" xfId="15591" xr:uid="{00000000-0005-0000-0000-00009F3D0000}"/>
    <cellStyle name="Normal 3 3 7 5 5" xfId="15592" xr:uid="{00000000-0005-0000-0000-0000A03D0000}"/>
    <cellStyle name="Normal 3 3 7 6" xfId="15593" xr:uid="{00000000-0005-0000-0000-0000A13D0000}"/>
    <cellStyle name="Normal 3 3 7 6 2" xfId="15594" xr:uid="{00000000-0005-0000-0000-0000A23D0000}"/>
    <cellStyle name="Normal 3 3 7 6 3" xfId="15595" xr:uid="{00000000-0005-0000-0000-0000A33D0000}"/>
    <cellStyle name="Normal 3 3 7 6 4" xfId="15596" xr:uid="{00000000-0005-0000-0000-0000A43D0000}"/>
    <cellStyle name="Normal 3 3 7 7" xfId="15597" xr:uid="{00000000-0005-0000-0000-0000A53D0000}"/>
    <cellStyle name="Normal 3 3 7 8" xfId="15598" xr:uid="{00000000-0005-0000-0000-0000A63D0000}"/>
    <cellStyle name="Normal 3 3 7 9" xfId="15599" xr:uid="{00000000-0005-0000-0000-0000A73D0000}"/>
    <cellStyle name="Normal 3 3 8" xfId="15600" xr:uid="{00000000-0005-0000-0000-0000A83D0000}"/>
    <cellStyle name="Normal 3 3 8 2" xfId="15601" xr:uid="{00000000-0005-0000-0000-0000A93D0000}"/>
    <cellStyle name="Normal 3 3 8 2 2" xfId="15602" xr:uid="{00000000-0005-0000-0000-0000AA3D0000}"/>
    <cellStyle name="Normal 3 3 8 2 2 2" xfId="15603" xr:uid="{00000000-0005-0000-0000-0000AB3D0000}"/>
    <cellStyle name="Normal 3 3 8 2 2 2 2" xfId="15604" xr:uid="{00000000-0005-0000-0000-0000AC3D0000}"/>
    <cellStyle name="Normal 3 3 8 2 2 2 3" xfId="15605" xr:uid="{00000000-0005-0000-0000-0000AD3D0000}"/>
    <cellStyle name="Normal 3 3 8 2 2 2 4" xfId="15606" xr:uid="{00000000-0005-0000-0000-0000AE3D0000}"/>
    <cellStyle name="Normal 3 3 8 2 2 3" xfId="15607" xr:uid="{00000000-0005-0000-0000-0000AF3D0000}"/>
    <cellStyle name="Normal 3 3 8 2 2 4" xfId="15608" xr:uid="{00000000-0005-0000-0000-0000B03D0000}"/>
    <cellStyle name="Normal 3 3 8 2 2 5" xfId="15609" xr:uid="{00000000-0005-0000-0000-0000B13D0000}"/>
    <cellStyle name="Normal 3 3 8 2 3" xfId="15610" xr:uid="{00000000-0005-0000-0000-0000B23D0000}"/>
    <cellStyle name="Normal 3 3 8 2 3 2" xfId="15611" xr:uid="{00000000-0005-0000-0000-0000B33D0000}"/>
    <cellStyle name="Normal 3 3 8 2 3 3" xfId="15612" xr:uid="{00000000-0005-0000-0000-0000B43D0000}"/>
    <cellStyle name="Normal 3 3 8 2 3 4" xfId="15613" xr:uid="{00000000-0005-0000-0000-0000B53D0000}"/>
    <cellStyle name="Normal 3 3 8 2 4" xfId="15614" xr:uid="{00000000-0005-0000-0000-0000B63D0000}"/>
    <cellStyle name="Normal 3 3 8 2 5" xfId="15615" xr:uid="{00000000-0005-0000-0000-0000B73D0000}"/>
    <cellStyle name="Normal 3 3 8 2 6" xfId="15616" xr:uid="{00000000-0005-0000-0000-0000B83D0000}"/>
    <cellStyle name="Normal 3 3 8 3" xfId="15617" xr:uid="{00000000-0005-0000-0000-0000B93D0000}"/>
    <cellStyle name="Normal 3 3 8 3 2" xfId="15618" xr:uid="{00000000-0005-0000-0000-0000BA3D0000}"/>
    <cellStyle name="Normal 3 3 8 3 2 2" xfId="15619" xr:uid="{00000000-0005-0000-0000-0000BB3D0000}"/>
    <cellStyle name="Normal 3 3 8 3 2 2 2" xfId="15620" xr:uid="{00000000-0005-0000-0000-0000BC3D0000}"/>
    <cellStyle name="Normal 3 3 8 3 2 2 3" xfId="15621" xr:uid="{00000000-0005-0000-0000-0000BD3D0000}"/>
    <cellStyle name="Normal 3 3 8 3 2 2 4" xfId="15622" xr:uid="{00000000-0005-0000-0000-0000BE3D0000}"/>
    <cellStyle name="Normal 3 3 8 3 2 3" xfId="15623" xr:uid="{00000000-0005-0000-0000-0000BF3D0000}"/>
    <cellStyle name="Normal 3 3 8 3 2 4" xfId="15624" xr:uid="{00000000-0005-0000-0000-0000C03D0000}"/>
    <cellStyle name="Normal 3 3 8 3 2 5" xfId="15625" xr:uid="{00000000-0005-0000-0000-0000C13D0000}"/>
    <cellStyle name="Normal 3 3 8 3 3" xfId="15626" xr:uid="{00000000-0005-0000-0000-0000C23D0000}"/>
    <cellStyle name="Normal 3 3 8 3 3 2" xfId="15627" xr:uid="{00000000-0005-0000-0000-0000C33D0000}"/>
    <cellStyle name="Normal 3 3 8 3 3 3" xfId="15628" xr:uid="{00000000-0005-0000-0000-0000C43D0000}"/>
    <cellStyle name="Normal 3 3 8 3 3 4" xfId="15629" xr:uid="{00000000-0005-0000-0000-0000C53D0000}"/>
    <cellStyle name="Normal 3 3 8 3 4" xfId="15630" xr:uid="{00000000-0005-0000-0000-0000C63D0000}"/>
    <cellStyle name="Normal 3 3 8 3 5" xfId="15631" xr:uid="{00000000-0005-0000-0000-0000C73D0000}"/>
    <cellStyle name="Normal 3 3 8 3 6" xfId="15632" xr:uid="{00000000-0005-0000-0000-0000C83D0000}"/>
    <cellStyle name="Normal 3 3 8 4" xfId="15633" xr:uid="{00000000-0005-0000-0000-0000C93D0000}"/>
    <cellStyle name="Normal 3 3 8 5" xfId="15634" xr:uid="{00000000-0005-0000-0000-0000CA3D0000}"/>
    <cellStyle name="Normal 3 3 8 5 2" xfId="15635" xr:uid="{00000000-0005-0000-0000-0000CB3D0000}"/>
    <cellStyle name="Normal 3 3 8 5 2 2" xfId="15636" xr:uid="{00000000-0005-0000-0000-0000CC3D0000}"/>
    <cellStyle name="Normal 3 3 8 5 2 3" xfId="15637" xr:uid="{00000000-0005-0000-0000-0000CD3D0000}"/>
    <cellStyle name="Normal 3 3 8 5 2 4" xfId="15638" xr:uid="{00000000-0005-0000-0000-0000CE3D0000}"/>
    <cellStyle name="Normal 3 3 8 5 3" xfId="15639" xr:uid="{00000000-0005-0000-0000-0000CF3D0000}"/>
    <cellStyle name="Normal 3 3 8 5 4" xfId="15640" xr:uid="{00000000-0005-0000-0000-0000D03D0000}"/>
    <cellStyle name="Normal 3 3 8 5 5" xfId="15641" xr:uid="{00000000-0005-0000-0000-0000D13D0000}"/>
    <cellStyle name="Normal 3 3 8 6" xfId="15642" xr:uid="{00000000-0005-0000-0000-0000D23D0000}"/>
    <cellStyle name="Normal 3 3 8 6 2" xfId="15643" xr:uid="{00000000-0005-0000-0000-0000D33D0000}"/>
    <cellStyle name="Normal 3 3 8 6 3" xfId="15644" xr:uid="{00000000-0005-0000-0000-0000D43D0000}"/>
    <cellStyle name="Normal 3 3 8 6 4" xfId="15645" xr:uid="{00000000-0005-0000-0000-0000D53D0000}"/>
    <cellStyle name="Normal 3 3 8 7" xfId="15646" xr:uid="{00000000-0005-0000-0000-0000D63D0000}"/>
    <cellStyle name="Normal 3 3 8 8" xfId="15647" xr:uid="{00000000-0005-0000-0000-0000D73D0000}"/>
    <cellStyle name="Normal 3 3 8 9" xfId="15648" xr:uid="{00000000-0005-0000-0000-0000D83D0000}"/>
    <cellStyle name="Normal 3 3 9" xfId="15649" xr:uid="{00000000-0005-0000-0000-0000D93D0000}"/>
    <cellStyle name="Normal 3 3 9 2" xfId="15650" xr:uid="{00000000-0005-0000-0000-0000DA3D0000}"/>
    <cellStyle name="Normal 3 3 9 3" xfId="15651" xr:uid="{00000000-0005-0000-0000-0000DB3D0000}"/>
    <cellStyle name="Normal 3 3 9 3 2" xfId="15652" xr:uid="{00000000-0005-0000-0000-0000DC3D0000}"/>
    <cellStyle name="Normal 3 3 9 3 2 2" xfId="15653" xr:uid="{00000000-0005-0000-0000-0000DD3D0000}"/>
    <cellStyle name="Normal 3 3 9 3 2 3" xfId="15654" xr:uid="{00000000-0005-0000-0000-0000DE3D0000}"/>
    <cellStyle name="Normal 3 3 9 3 2 4" xfId="15655" xr:uid="{00000000-0005-0000-0000-0000DF3D0000}"/>
    <cellStyle name="Normal 3 3 9 3 3" xfId="15656" xr:uid="{00000000-0005-0000-0000-0000E03D0000}"/>
    <cellStyle name="Normal 3 3 9 3 4" xfId="15657" xr:uid="{00000000-0005-0000-0000-0000E13D0000}"/>
    <cellStyle name="Normal 3 3 9 3 5" xfId="15658" xr:uid="{00000000-0005-0000-0000-0000E23D0000}"/>
    <cellStyle name="Normal 3 3 9 4" xfId="15659" xr:uid="{00000000-0005-0000-0000-0000E33D0000}"/>
    <cellStyle name="Normal 3 3 9 5" xfId="15660" xr:uid="{00000000-0005-0000-0000-0000E43D0000}"/>
    <cellStyle name="Normal 3 3 9 5 2" xfId="15661" xr:uid="{00000000-0005-0000-0000-0000E53D0000}"/>
    <cellStyle name="Normal 3 3 9 5 3" xfId="15662" xr:uid="{00000000-0005-0000-0000-0000E63D0000}"/>
    <cellStyle name="Normal 3 3 9 5 4" xfId="15663" xr:uid="{00000000-0005-0000-0000-0000E73D0000}"/>
    <cellStyle name="Normal 3 3 9 6" xfId="15664" xr:uid="{00000000-0005-0000-0000-0000E83D0000}"/>
    <cellStyle name="Normal 3 3 9 7" xfId="15665" xr:uid="{00000000-0005-0000-0000-0000E93D0000}"/>
    <cellStyle name="Normal 3 3 9 8" xfId="15666" xr:uid="{00000000-0005-0000-0000-0000EA3D0000}"/>
    <cellStyle name="Normal 3 30" xfId="15667" xr:uid="{00000000-0005-0000-0000-0000EB3D0000}"/>
    <cellStyle name="Normal 3 30 2" xfId="15668" xr:uid="{00000000-0005-0000-0000-0000EC3D0000}"/>
    <cellStyle name="Normal 3 30 2 2" xfId="15669" xr:uid="{00000000-0005-0000-0000-0000ED3D0000}"/>
    <cellStyle name="Normal 3 30 2 2 2" xfId="15670" xr:uid="{00000000-0005-0000-0000-0000EE3D0000}"/>
    <cellStyle name="Normal 3 30 2 2 3" xfId="15671" xr:uid="{00000000-0005-0000-0000-0000EF3D0000}"/>
    <cellStyle name="Normal 3 30 2 2 4" xfId="15672" xr:uid="{00000000-0005-0000-0000-0000F03D0000}"/>
    <cellStyle name="Normal 3 30 2 3" xfId="15673" xr:uid="{00000000-0005-0000-0000-0000F13D0000}"/>
    <cellStyle name="Normal 3 30 2 4" xfId="15674" xr:uid="{00000000-0005-0000-0000-0000F23D0000}"/>
    <cellStyle name="Normal 3 30 2 5" xfId="15675" xr:uid="{00000000-0005-0000-0000-0000F33D0000}"/>
    <cellStyle name="Normal 3 30 3" xfId="15676" xr:uid="{00000000-0005-0000-0000-0000F43D0000}"/>
    <cellStyle name="Normal 3 30 3 2" xfId="15677" xr:uid="{00000000-0005-0000-0000-0000F53D0000}"/>
    <cellStyle name="Normal 3 30 3 3" xfId="15678" xr:uid="{00000000-0005-0000-0000-0000F63D0000}"/>
    <cellStyle name="Normal 3 30 3 4" xfId="15679" xr:uid="{00000000-0005-0000-0000-0000F73D0000}"/>
    <cellStyle name="Normal 3 30 4" xfId="15680" xr:uid="{00000000-0005-0000-0000-0000F83D0000}"/>
    <cellStyle name="Normal 3 30 5" xfId="15681" xr:uid="{00000000-0005-0000-0000-0000F93D0000}"/>
    <cellStyle name="Normal 3 30 6" xfId="15682" xr:uid="{00000000-0005-0000-0000-0000FA3D0000}"/>
    <cellStyle name="Normal 3 31" xfId="15683" xr:uid="{00000000-0005-0000-0000-0000FB3D0000}"/>
    <cellStyle name="Normal 3 31 2" xfId="15684" xr:uid="{00000000-0005-0000-0000-0000FC3D0000}"/>
    <cellStyle name="Normal 3 31 2 2" xfId="15685" xr:uid="{00000000-0005-0000-0000-0000FD3D0000}"/>
    <cellStyle name="Normal 3 31 2 2 2" xfId="15686" xr:uid="{00000000-0005-0000-0000-0000FE3D0000}"/>
    <cellStyle name="Normal 3 31 2 2 3" xfId="15687" xr:uid="{00000000-0005-0000-0000-0000FF3D0000}"/>
    <cellStyle name="Normal 3 31 2 2 4" xfId="15688" xr:uid="{00000000-0005-0000-0000-0000003E0000}"/>
    <cellStyle name="Normal 3 31 2 3" xfId="15689" xr:uid="{00000000-0005-0000-0000-0000013E0000}"/>
    <cellStyle name="Normal 3 31 2 4" xfId="15690" xr:uid="{00000000-0005-0000-0000-0000023E0000}"/>
    <cellStyle name="Normal 3 31 2 5" xfId="15691" xr:uid="{00000000-0005-0000-0000-0000033E0000}"/>
    <cellStyle name="Normal 3 31 3" xfId="15692" xr:uid="{00000000-0005-0000-0000-0000043E0000}"/>
    <cellStyle name="Normal 3 31 3 2" xfId="15693" xr:uid="{00000000-0005-0000-0000-0000053E0000}"/>
    <cellStyle name="Normal 3 31 3 3" xfId="15694" xr:uid="{00000000-0005-0000-0000-0000063E0000}"/>
    <cellStyle name="Normal 3 31 3 4" xfId="15695" xr:uid="{00000000-0005-0000-0000-0000073E0000}"/>
    <cellStyle name="Normal 3 31 4" xfId="15696" xr:uid="{00000000-0005-0000-0000-0000083E0000}"/>
    <cellStyle name="Normal 3 31 5" xfId="15697" xr:uid="{00000000-0005-0000-0000-0000093E0000}"/>
    <cellStyle name="Normal 3 31 6" xfId="15698" xr:uid="{00000000-0005-0000-0000-00000A3E0000}"/>
    <cellStyle name="Normal 3 32" xfId="15699" xr:uid="{00000000-0005-0000-0000-00000B3E0000}"/>
    <cellStyle name="Normal 3 32 2" xfId="15700" xr:uid="{00000000-0005-0000-0000-00000C3E0000}"/>
    <cellStyle name="Normal 3 33" xfId="15701" xr:uid="{00000000-0005-0000-0000-00000D3E0000}"/>
    <cellStyle name="Normal 3 33 2" xfId="15702" xr:uid="{00000000-0005-0000-0000-00000E3E0000}"/>
    <cellStyle name="Normal 3 34" xfId="15703" xr:uid="{00000000-0005-0000-0000-00000F3E0000}"/>
    <cellStyle name="Normal 3 34 2" xfId="15704" xr:uid="{00000000-0005-0000-0000-0000103E0000}"/>
    <cellStyle name="Normal 3 34 2 2" xfId="15705" xr:uid="{00000000-0005-0000-0000-0000113E0000}"/>
    <cellStyle name="Normal 3 34 2 3" xfId="15706" xr:uid="{00000000-0005-0000-0000-0000123E0000}"/>
    <cellStyle name="Normal 3 34 2 4" xfId="15707" xr:uid="{00000000-0005-0000-0000-0000133E0000}"/>
    <cellStyle name="Normal 3 34 3" xfId="15708" xr:uid="{00000000-0005-0000-0000-0000143E0000}"/>
    <cellStyle name="Normal 3 34 4" xfId="15709" xr:uid="{00000000-0005-0000-0000-0000153E0000}"/>
    <cellStyle name="Normal 3 34 5" xfId="15710" xr:uid="{00000000-0005-0000-0000-0000163E0000}"/>
    <cellStyle name="Normal 3 35" xfId="15711" xr:uid="{00000000-0005-0000-0000-0000173E0000}"/>
    <cellStyle name="Normal 3 35 2" xfId="15712" xr:uid="{00000000-0005-0000-0000-0000183E0000}"/>
    <cellStyle name="Normal 3 36" xfId="15713" xr:uid="{00000000-0005-0000-0000-0000193E0000}"/>
    <cellStyle name="Normal 3 36 2" xfId="15714" xr:uid="{00000000-0005-0000-0000-00001A3E0000}"/>
    <cellStyle name="Normal 3 37" xfId="15715" xr:uid="{00000000-0005-0000-0000-00001B3E0000}"/>
    <cellStyle name="Normal 3 37 2" xfId="15716" xr:uid="{00000000-0005-0000-0000-00001C3E0000}"/>
    <cellStyle name="Normal 3 38" xfId="15717" xr:uid="{00000000-0005-0000-0000-00001D3E0000}"/>
    <cellStyle name="Normal 3 38 2" xfId="15718" xr:uid="{00000000-0005-0000-0000-00001E3E0000}"/>
    <cellStyle name="Normal 3 39" xfId="15719" xr:uid="{00000000-0005-0000-0000-00001F3E0000}"/>
    <cellStyle name="Normal 3 39 2" xfId="15720" xr:uid="{00000000-0005-0000-0000-0000203E0000}"/>
    <cellStyle name="Normal 3 4" xfId="15721" xr:uid="{00000000-0005-0000-0000-0000213E0000}"/>
    <cellStyle name="Normal 3 4 10" xfId="15722" xr:uid="{00000000-0005-0000-0000-0000223E0000}"/>
    <cellStyle name="Normal 3 4 10 2" xfId="15723" xr:uid="{00000000-0005-0000-0000-0000233E0000}"/>
    <cellStyle name="Normal 3 4 11" xfId="15724" xr:uid="{00000000-0005-0000-0000-0000243E0000}"/>
    <cellStyle name="Normal 3 4 12" xfId="15725" xr:uid="{00000000-0005-0000-0000-0000253E0000}"/>
    <cellStyle name="Normal 3 4 12 2" xfId="15726" xr:uid="{00000000-0005-0000-0000-0000263E0000}"/>
    <cellStyle name="Normal 3 4 13" xfId="15727" xr:uid="{00000000-0005-0000-0000-0000273E0000}"/>
    <cellStyle name="Normal 3 4 13 2" xfId="15728" xr:uid="{00000000-0005-0000-0000-0000283E0000}"/>
    <cellStyle name="Normal 3 4 13 2 2" xfId="15729" xr:uid="{00000000-0005-0000-0000-0000293E0000}"/>
    <cellStyle name="Normal 3 4 13 2 3" xfId="15730" xr:uid="{00000000-0005-0000-0000-00002A3E0000}"/>
    <cellStyle name="Normal 3 4 13 2 4" xfId="15731" xr:uid="{00000000-0005-0000-0000-00002B3E0000}"/>
    <cellStyle name="Normal 3 4 14" xfId="15732" xr:uid="{00000000-0005-0000-0000-00002C3E0000}"/>
    <cellStyle name="Normal 3 4 14 2" xfId="15733" xr:uid="{00000000-0005-0000-0000-00002D3E0000}"/>
    <cellStyle name="Normal 3 4 14 2 2" xfId="15734" xr:uid="{00000000-0005-0000-0000-00002E3E0000}"/>
    <cellStyle name="Normal 3 4 14 2 3" xfId="15735" xr:uid="{00000000-0005-0000-0000-00002F3E0000}"/>
    <cellStyle name="Normal 3 4 14 2 4" xfId="15736" xr:uid="{00000000-0005-0000-0000-0000303E0000}"/>
    <cellStyle name="Normal 3 4 14 3" xfId="15737" xr:uid="{00000000-0005-0000-0000-0000313E0000}"/>
    <cellStyle name="Normal 3 4 14 4" xfId="15738" xr:uid="{00000000-0005-0000-0000-0000323E0000}"/>
    <cellStyle name="Normal 3 4 14 5" xfId="15739" xr:uid="{00000000-0005-0000-0000-0000333E0000}"/>
    <cellStyle name="Normal 3 4 15" xfId="15740" xr:uid="{00000000-0005-0000-0000-0000343E0000}"/>
    <cellStyle name="Normal 3 4 16" xfId="15741" xr:uid="{00000000-0005-0000-0000-0000353E0000}"/>
    <cellStyle name="Normal 3 4 17" xfId="15742" xr:uid="{00000000-0005-0000-0000-0000363E0000}"/>
    <cellStyle name="Normal 3 4 2" xfId="15743" xr:uid="{00000000-0005-0000-0000-0000373E0000}"/>
    <cellStyle name="Normal 3 4 2 10" xfId="15744" xr:uid="{00000000-0005-0000-0000-0000383E0000}"/>
    <cellStyle name="Normal 3 4 2 11" xfId="15745" xr:uid="{00000000-0005-0000-0000-0000393E0000}"/>
    <cellStyle name="Normal 3 4 2 2" xfId="15746" xr:uid="{00000000-0005-0000-0000-00003A3E0000}"/>
    <cellStyle name="Normal 3 4 2 2 2" xfId="15747" xr:uid="{00000000-0005-0000-0000-00003B3E0000}"/>
    <cellStyle name="Normal 3 4 2 2 2 2" xfId="15748" xr:uid="{00000000-0005-0000-0000-00003C3E0000}"/>
    <cellStyle name="Normal 3 4 2 2 2 2 2" xfId="15749" xr:uid="{00000000-0005-0000-0000-00003D3E0000}"/>
    <cellStyle name="Normal 3 4 2 2 2 2 2 2" xfId="15750" xr:uid="{00000000-0005-0000-0000-00003E3E0000}"/>
    <cellStyle name="Normal 3 4 2 2 2 2 2 2 2" xfId="15751" xr:uid="{00000000-0005-0000-0000-00003F3E0000}"/>
    <cellStyle name="Normal 3 4 2 2 2 2 2 2 3" xfId="15752" xr:uid="{00000000-0005-0000-0000-0000403E0000}"/>
    <cellStyle name="Normal 3 4 2 2 2 2 2 2 4" xfId="15753" xr:uid="{00000000-0005-0000-0000-0000413E0000}"/>
    <cellStyle name="Normal 3 4 2 2 2 2 2 3" xfId="15754" xr:uid="{00000000-0005-0000-0000-0000423E0000}"/>
    <cellStyle name="Normal 3 4 2 2 2 2 2 4" xfId="15755" xr:uid="{00000000-0005-0000-0000-0000433E0000}"/>
    <cellStyle name="Normal 3 4 2 2 2 2 2 5" xfId="15756" xr:uid="{00000000-0005-0000-0000-0000443E0000}"/>
    <cellStyle name="Normal 3 4 2 2 2 2 3" xfId="15757" xr:uid="{00000000-0005-0000-0000-0000453E0000}"/>
    <cellStyle name="Normal 3 4 2 2 2 2 3 2" xfId="15758" xr:uid="{00000000-0005-0000-0000-0000463E0000}"/>
    <cellStyle name="Normal 3 4 2 2 2 2 3 3" xfId="15759" xr:uid="{00000000-0005-0000-0000-0000473E0000}"/>
    <cellStyle name="Normal 3 4 2 2 2 2 3 4" xfId="15760" xr:uid="{00000000-0005-0000-0000-0000483E0000}"/>
    <cellStyle name="Normal 3 4 2 2 2 2 4" xfId="15761" xr:uid="{00000000-0005-0000-0000-0000493E0000}"/>
    <cellStyle name="Normal 3 4 2 2 2 2 5" xfId="15762" xr:uid="{00000000-0005-0000-0000-00004A3E0000}"/>
    <cellStyle name="Normal 3 4 2 2 2 2 6" xfId="15763" xr:uid="{00000000-0005-0000-0000-00004B3E0000}"/>
    <cellStyle name="Normal 3 4 2 2 2 3" xfId="15764" xr:uid="{00000000-0005-0000-0000-00004C3E0000}"/>
    <cellStyle name="Normal 3 4 2 2 2 3 2" xfId="15765" xr:uid="{00000000-0005-0000-0000-00004D3E0000}"/>
    <cellStyle name="Normal 3 4 2 2 2 3 2 2" xfId="15766" xr:uid="{00000000-0005-0000-0000-00004E3E0000}"/>
    <cellStyle name="Normal 3 4 2 2 2 3 2 2 2" xfId="15767" xr:uid="{00000000-0005-0000-0000-00004F3E0000}"/>
    <cellStyle name="Normal 3 4 2 2 2 3 2 2 3" xfId="15768" xr:uid="{00000000-0005-0000-0000-0000503E0000}"/>
    <cellStyle name="Normal 3 4 2 2 2 3 2 2 4" xfId="15769" xr:uid="{00000000-0005-0000-0000-0000513E0000}"/>
    <cellStyle name="Normal 3 4 2 2 2 3 2 3" xfId="15770" xr:uid="{00000000-0005-0000-0000-0000523E0000}"/>
    <cellStyle name="Normal 3 4 2 2 2 3 2 4" xfId="15771" xr:uid="{00000000-0005-0000-0000-0000533E0000}"/>
    <cellStyle name="Normal 3 4 2 2 2 3 2 5" xfId="15772" xr:uid="{00000000-0005-0000-0000-0000543E0000}"/>
    <cellStyle name="Normal 3 4 2 2 2 3 3" xfId="15773" xr:uid="{00000000-0005-0000-0000-0000553E0000}"/>
    <cellStyle name="Normal 3 4 2 2 2 3 3 2" xfId="15774" xr:uid="{00000000-0005-0000-0000-0000563E0000}"/>
    <cellStyle name="Normal 3 4 2 2 2 3 3 3" xfId="15775" xr:uid="{00000000-0005-0000-0000-0000573E0000}"/>
    <cellStyle name="Normal 3 4 2 2 2 3 3 4" xfId="15776" xr:uid="{00000000-0005-0000-0000-0000583E0000}"/>
    <cellStyle name="Normal 3 4 2 2 2 3 4" xfId="15777" xr:uid="{00000000-0005-0000-0000-0000593E0000}"/>
    <cellStyle name="Normal 3 4 2 2 2 3 5" xfId="15778" xr:uid="{00000000-0005-0000-0000-00005A3E0000}"/>
    <cellStyle name="Normal 3 4 2 2 2 3 6" xfId="15779" xr:uid="{00000000-0005-0000-0000-00005B3E0000}"/>
    <cellStyle name="Normal 3 4 2 2 2 4" xfId="15780" xr:uid="{00000000-0005-0000-0000-00005C3E0000}"/>
    <cellStyle name="Normal 3 4 2 2 2 4 2" xfId="15781" xr:uid="{00000000-0005-0000-0000-00005D3E0000}"/>
    <cellStyle name="Normal 3 4 2 2 2 4 2 2" xfId="15782" xr:uid="{00000000-0005-0000-0000-00005E3E0000}"/>
    <cellStyle name="Normal 3 4 2 2 2 4 2 3" xfId="15783" xr:uid="{00000000-0005-0000-0000-00005F3E0000}"/>
    <cellStyle name="Normal 3 4 2 2 2 4 2 4" xfId="15784" xr:uid="{00000000-0005-0000-0000-0000603E0000}"/>
    <cellStyle name="Normal 3 4 2 2 2 4 3" xfId="15785" xr:uid="{00000000-0005-0000-0000-0000613E0000}"/>
    <cellStyle name="Normal 3 4 2 2 2 4 4" xfId="15786" xr:uid="{00000000-0005-0000-0000-0000623E0000}"/>
    <cellStyle name="Normal 3 4 2 2 2 4 5" xfId="15787" xr:uid="{00000000-0005-0000-0000-0000633E0000}"/>
    <cellStyle name="Normal 3 4 2 2 2 5" xfId="15788" xr:uid="{00000000-0005-0000-0000-0000643E0000}"/>
    <cellStyle name="Normal 3 4 2 2 2 5 2" xfId="15789" xr:uid="{00000000-0005-0000-0000-0000653E0000}"/>
    <cellStyle name="Normal 3 4 2 2 2 5 3" xfId="15790" xr:uid="{00000000-0005-0000-0000-0000663E0000}"/>
    <cellStyle name="Normal 3 4 2 2 2 5 4" xfId="15791" xr:uid="{00000000-0005-0000-0000-0000673E0000}"/>
    <cellStyle name="Normal 3 4 2 2 2 6" xfId="15792" xr:uid="{00000000-0005-0000-0000-0000683E0000}"/>
    <cellStyle name="Normal 3 4 2 2 2 7" xfId="15793" xr:uid="{00000000-0005-0000-0000-0000693E0000}"/>
    <cellStyle name="Normal 3 4 2 2 2 8" xfId="15794" xr:uid="{00000000-0005-0000-0000-00006A3E0000}"/>
    <cellStyle name="Normal 3 4 2 2 3" xfId="15795" xr:uid="{00000000-0005-0000-0000-00006B3E0000}"/>
    <cellStyle name="Normal 3 4 2 2 3 2" xfId="15796" xr:uid="{00000000-0005-0000-0000-00006C3E0000}"/>
    <cellStyle name="Normal 3 4 2 2 3 2 2" xfId="15797" xr:uid="{00000000-0005-0000-0000-00006D3E0000}"/>
    <cellStyle name="Normal 3 4 2 2 3 2 2 2" xfId="15798" xr:uid="{00000000-0005-0000-0000-00006E3E0000}"/>
    <cellStyle name="Normal 3 4 2 2 3 2 2 3" xfId="15799" xr:uid="{00000000-0005-0000-0000-00006F3E0000}"/>
    <cellStyle name="Normal 3 4 2 2 3 2 2 4" xfId="15800" xr:uid="{00000000-0005-0000-0000-0000703E0000}"/>
    <cellStyle name="Normal 3 4 2 2 3 2 3" xfId="15801" xr:uid="{00000000-0005-0000-0000-0000713E0000}"/>
    <cellStyle name="Normal 3 4 2 2 3 2 3 2" xfId="15802" xr:uid="{00000000-0005-0000-0000-0000723E0000}"/>
    <cellStyle name="Normal 3 4 2 2 3 2 3 3" xfId="15803" xr:uid="{00000000-0005-0000-0000-0000733E0000}"/>
    <cellStyle name="Normal 3 4 2 2 3 2 3 4" xfId="15804" xr:uid="{00000000-0005-0000-0000-0000743E0000}"/>
    <cellStyle name="Normal 3 4 2 2 3 2 4" xfId="15805" xr:uid="{00000000-0005-0000-0000-0000753E0000}"/>
    <cellStyle name="Normal 3 4 2 2 3 2 5" xfId="15806" xr:uid="{00000000-0005-0000-0000-0000763E0000}"/>
    <cellStyle name="Normal 3 4 2 2 3 2 6" xfId="15807" xr:uid="{00000000-0005-0000-0000-0000773E0000}"/>
    <cellStyle name="Normal 3 4 2 2 3 3" xfId="15808" xr:uid="{00000000-0005-0000-0000-0000783E0000}"/>
    <cellStyle name="Normal 3 4 2 2 3 3 2" xfId="15809" xr:uid="{00000000-0005-0000-0000-0000793E0000}"/>
    <cellStyle name="Normal 3 4 2 2 3 3 3" xfId="15810" xr:uid="{00000000-0005-0000-0000-00007A3E0000}"/>
    <cellStyle name="Normal 3 4 2 2 3 3 4" xfId="15811" xr:uid="{00000000-0005-0000-0000-00007B3E0000}"/>
    <cellStyle name="Normal 3 4 2 2 3 4" xfId="15812" xr:uid="{00000000-0005-0000-0000-00007C3E0000}"/>
    <cellStyle name="Normal 3 4 2 2 3 4 2" xfId="15813" xr:uid="{00000000-0005-0000-0000-00007D3E0000}"/>
    <cellStyle name="Normal 3 4 2 2 3 4 3" xfId="15814" xr:uid="{00000000-0005-0000-0000-00007E3E0000}"/>
    <cellStyle name="Normal 3 4 2 2 3 4 4" xfId="15815" xr:uid="{00000000-0005-0000-0000-00007F3E0000}"/>
    <cellStyle name="Normal 3 4 2 2 3 5" xfId="15816" xr:uid="{00000000-0005-0000-0000-0000803E0000}"/>
    <cellStyle name="Normal 3 4 2 2 3 6" xfId="15817" xr:uid="{00000000-0005-0000-0000-0000813E0000}"/>
    <cellStyle name="Normal 3 4 2 2 3 7" xfId="15818" xr:uid="{00000000-0005-0000-0000-0000823E0000}"/>
    <cellStyle name="Normal 3 4 2 2 4" xfId="15819" xr:uid="{00000000-0005-0000-0000-0000833E0000}"/>
    <cellStyle name="Normal 3 4 2 2 4 2" xfId="15820" xr:uid="{00000000-0005-0000-0000-0000843E0000}"/>
    <cellStyle name="Normal 3 4 2 2 4 2 2" xfId="15821" xr:uid="{00000000-0005-0000-0000-0000853E0000}"/>
    <cellStyle name="Normal 3 4 2 2 4 2 2 2" xfId="15822" xr:uid="{00000000-0005-0000-0000-0000863E0000}"/>
    <cellStyle name="Normal 3 4 2 2 4 2 2 3" xfId="15823" xr:uid="{00000000-0005-0000-0000-0000873E0000}"/>
    <cellStyle name="Normal 3 4 2 2 4 2 2 4" xfId="15824" xr:uid="{00000000-0005-0000-0000-0000883E0000}"/>
    <cellStyle name="Normal 3 4 2 2 4 2 3" xfId="15825" xr:uid="{00000000-0005-0000-0000-0000893E0000}"/>
    <cellStyle name="Normal 3 4 2 2 4 2 4" xfId="15826" xr:uid="{00000000-0005-0000-0000-00008A3E0000}"/>
    <cellStyle name="Normal 3 4 2 2 4 2 5" xfId="15827" xr:uid="{00000000-0005-0000-0000-00008B3E0000}"/>
    <cellStyle name="Normal 3 4 2 2 4 3" xfId="15828" xr:uid="{00000000-0005-0000-0000-00008C3E0000}"/>
    <cellStyle name="Normal 3 4 2 2 4 3 2" xfId="15829" xr:uid="{00000000-0005-0000-0000-00008D3E0000}"/>
    <cellStyle name="Normal 3 4 2 2 4 3 3" xfId="15830" xr:uid="{00000000-0005-0000-0000-00008E3E0000}"/>
    <cellStyle name="Normal 3 4 2 2 4 3 4" xfId="15831" xr:uid="{00000000-0005-0000-0000-00008F3E0000}"/>
    <cellStyle name="Normal 3 4 2 2 4 4" xfId="15832" xr:uid="{00000000-0005-0000-0000-0000903E0000}"/>
    <cellStyle name="Normal 3 4 2 2 4 5" xfId="15833" xr:uid="{00000000-0005-0000-0000-0000913E0000}"/>
    <cellStyle name="Normal 3 4 2 2 4 6" xfId="15834" xr:uid="{00000000-0005-0000-0000-0000923E0000}"/>
    <cellStyle name="Normal 3 4 2 2 5" xfId="15835" xr:uid="{00000000-0005-0000-0000-0000933E0000}"/>
    <cellStyle name="Normal 3 4 2 2 5 2" xfId="15836" xr:uid="{00000000-0005-0000-0000-0000943E0000}"/>
    <cellStyle name="Normal 3 4 2 2 5 2 2" xfId="15837" xr:uid="{00000000-0005-0000-0000-0000953E0000}"/>
    <cellStyle name="Normal 3 4 2 2 5 2 3" xfId="15838" xr:uid="{00000000-0005-0000-0000-0000963E0000}"/>
    <cellStyle name="Normal 3 4 2 2 5 2 4" xfId="15839" xr:uid="{00000000-0005-0000-0000-0000973E0000}"/>
    <cellStyle name="Normal 3 4 2 2 5 3" xfId="15840" xr:uid="{00000000-0005-0000-0000-0000983E0000}"/>
    <cellStyle name="Normal 3 4 2 2 5 4" xfId="15841" xr:uid="{00000000-0005-0000-0000-0000993E0000}"/>
    <cellStyle name="Normal 3 4 2 2 5 5" xfId="15842" xr:uid="{00000000-0005-0000-0000-00009A3E0000}"/>
    <cellStyle name="Normal 3 4 2 2 6" xfId="15843" xr:uid="{00000000-0005-0000-0000-00009B3E0000}"/>
    <cellStyle name="Normal 3 4 2 2 6 2" xfId="15844" xr:uid="{00000000-0005-0000-0000-00009C3E0000}"/>
    <cellStyle name="Normal 3 4 2 2 6 3" xfId="15845" xr:uid="{00000000-0005-0000-0000-00009D3E0000}"/>
    <cellStyle name="Normal 3 4 2 2 6 4" xfId="15846" xr:uid="{00000000-0005-0000-0000-00009E3E0000}"/>
    <cellStyle name="Normal 3 4 2 2 7" xfId="15847" xr:uid="{00000000-0005-0000-0000-00009F3E0000}"/>
    <cellStyle name="Normal 3 4 2 2 8" xfId="15848" xr:uid="{00000000-0005-0000-0000-0000A03E0000}"/>
    <cellStyle name="Normal 3 4 2 2 9" xfId="15849" xr:uid="{00000000-0005-0000-0000-0000A13E0000}"/>
    <cellStyle name="Normal 3 4 2 3" xfId="15850" xr:uid="{00000000-0005-0000-0000-0000A23E0000}"/>
    <cellStyle name="Normal 3 4 2 3 2" xfId="15851" xr:uid="{00000000-0005-0000-0000-0000A33E0000}"/>
    <cellStyle name="Normal 3 4 2 3 2 2" xfId="15852" xr:uid="{00000000-0005-0000-0000-0000A43E0000}"/>
    <cellStyle name="Normal 3 4 2 3 2 2 2" xfId="15853" xr:uid="{00000000-0005-0000-0000-0000A53E0000}"/>
    <cellStyle name="Normal 3 4 2 3 2 2 2 2" xfId="15854" xr:uid="{00000000-0005-0000-0000-0000A63E0000}"/>
    <cellStyle name="Normal 3 4 2 3 2 2 2 3" xfId="15855" xr:uid="{00000000-0005-0000-0000-0000A73E0000}"/>
    <cellStyle name="Normal 3 4 2 3 2 2 2 4" xfId="15856" xr:uid="{00000000-0005-0000-0000-0000A83E0000}"/>
    <cellStyle name="Normal 3 4 2 3 2 2 3" xfId="15857" xr:uid="{00000000-0005-0000-0000-0000A93E0000}"/>
    <cellStyle name="Normal 3 4 2 3 2 2 3 2" xfId="15858" xr:uid="{00000000-0005-0000-0000-0000AA3E0000}"/>
    <cellStyle name="Normal 3 4 2 3 2 2 3 3" xfId="15859" xr:uid="{00000000-0005-0000-0000-0000AB3E0000}"/>
    <cellStyle name="Normal 3 4 2 3 2 2 3 4" xfId="15860" xr:uid="{00000000-0005-0000-0000-0000AC3E0000}"/>
    <cellStyle name="Normal 3 4 2 3 2 2 4" xfId="15861" xr:uid="{00000000-0005-0000-0000-0000AD3E0000}"/>
    <cellStyle name="Normal 3 4 2 3 2 2 5" xfId="15862" xr:uid="{00000000-0005-0000-0000-0000AE3E0000}"/>
    <cellStyle name="Normal 3 4 2 3 2 2 6" xfId="15863" xr:uid="{00000000-0005-0000-0000-0000AF3E0000}"/>
    <cellStyle name="Normal 3 4 2 3 2 3" xfId="15864" xr:uid="{00000000-0005-0000-0000-0000B03E0000}"/>
    <cellStyle name="Normal 3 4 2 3 2 3 2" xfId="15865" xr:uid="{00000000-0005-0000-0000-0000B13E0000}"/>
    <cellStyle name="Normal 3 4 2 3 2 3 3" xfId="15866" xr:uid="{00000000-0005-0000-0000-0000B23E0000}"/>
    <cellStyle name="Normal 3 4 2 3 2 3 4" xfId="15867" xr:uid="{00000000-0005-0000-0000-0000B33E0000}"/>
    <cellStyle name="Normal 3 4 2 3 2 4" xfId="15868" xr:uid="{00000000-0005-0000-0000-0000B43E0000}"/>
    <cellStyle name="Normal 3 4 2 3 2 4 2" xfId="15869" xr:uid="{00000000-0005-0000-0000-0000B53E0000}"/>
    <cellStyle name="Normal 3 4 2 3 2 4 3" xfId="15870" xr:uid="{00000000-0005-0000-0000-0000B63E0000}"/>
    <cellStyle name="Normal 3 4 2 3 2 4 4" xfId="15871" xr:uid="{00000000-0005-0000-0000-0000B73E0000}"/>
    <cellStyle name="Normal 3 4 2 3 2 5" xfId="15872" xr:uid="{00000000-0005-0000-0000-0000B83E0000}"/>
    <cellStyle name="Normal 3 4 2 3 2 6" xfId="15873" xr:uid="{00000000-0005-0000-0000-0000B93E0000}"/>
    <cellStyle name="Normal 3 4 2 3 2 7" xfId="15874" xr:uid="{00000000-0005-0000-0000-0000BA3E0000}"/>
    <cellStyle name="Normal 3 4 2 3 3" xfId="15875" xr:uid="{00000000-0005-0000-0000-0000BB3E0000}"/>
    <cellStyle name="Normal 3 4 2 3 3 2" xfId="15876" xr:uid="{00000000-0005-0000-0000-0000BC3E0000}"/>
    <cellStyle name="Normal 3 4 2 3 3 2 2" xfId="15877" xr:uid="{00000000-0005-0000-0000-0000BD3E0000}"/>
    <cellStyle name="Normal 3 4 2 3 3 2 2 2" xfId="15878" xr:uid="{00000000-0005-0000-0000-0000BE3E0000}"/>
    <cellStyle name="Normal 3 4 2 3 3 2 2 3" xfId="15879" xr:uid="{00000000-0005-0000-0000-0000BF3E0000}"/>
    <cellStyle name="Normal 3 4 2 3 3 2 2 4" xfId="15880" xr:uid="{00000000-0005-0000-0000-0000C03E0000}"/>
    <cellStyle name="Normal 3 4 2 3 3 2 3" xfId="15881" xr:uid="{00000000-0005-0000-0000-0000C13E0000}"/>
    <cellStyle name="Normal 3 4 2 3 3 2 3 2" xfId="15882" xr:uid="{00000000-0005-0000-0000-0000C23E0000}"/>
    <cellStyle name="Normal 3 4 2 3 3 2 3 3" xfId="15883" xr:uid="{00000000-0005-0000-0000-0000C33E0000}"/>
    <cellStyle name="Normal 3 4 2 3 3 2 3 4" xfId="15884" xr:uid="{00000000-0005-0000-0000-0000C43E0000}"/>
    <cellStyle name="Normal 3 4 2 3 3 2 4" xfId="15885" xr:uid="{00000000-0005-0000-0000-0000C53E0000}"/>
    <cellStyle name="Normal 3 4 2 3 3 2 5" xfId="15886" xr:uid="{00000000-0005-0000-0000-0000C63E0000}"/>
    <cellStyle name="Normal 3 4 2 3 3 2 6" xfId="15887" xr:uid="{00000000-0005-0000-0000-0000C73E0000}"/>
    <cellStyle name="Normal 3 4 2 3 3 3" xfId="15888" xr:uid="{00000000-0005-0000-0000-0000C83E0000}"/>
    <cellStyle name="Normal 3 4 2 3 3 3 2" xfId="15889" xr:uid="{00000000-0005-0000-0000-0000C93E0000}"/>
    <cellStyle name="Normal 3 4 2 3 3 3 3" xfId="15890" xr:uid="{00000000-0005-0000-0000-0000CA3E0000}"/>
    <cellStyle name="Normal 3 4 2 3 3 3 4" xfId="15891" xr:uid="{00000000-0005-0000-0000-0000CB3E0000}"/>
    <cellStyle name="Normal 3 4 2 3 3 4" xfId="15892" xr:uid="{00000000-0005-0000-0000-0000CC3E0000}"/>
    <cellStyle name="Normal 3 4 2 3 3 4 2" xfId="15893" xr:uid="{00000000-0005-0000-0000-0000CD3E0000}"/>
    <cellStyle name="Normal 3 4 2 3 3 4 3" xfId="15894" xr:uid="{00000000-0005-0000-0000-0000CE3E0000}"/>
    <cellStyle name="Normal 3 4 2 3 3 4 4" xfId="15895" xr:uid="{00000000-0005-0000-0000-0000CF3E0000}"/>
    <cellStyle name="Normal 3 4 2 3 3 5" xfId="15896" xr:uid="{00000000-0005-0000-0000-0000D03E0000}"/>
    <cellStyle name="Normal 3 4 2 3 3 6" xfId="15897" xr:uid="{00000000-0005-0000-0000-0000D13E0000}"/>
    <cellStyle name="Normal 3 4 2 3 3 7" xfId="15898" xr:uid="{00000000-0005-0000-0000-0000D23E0000}"/>
    <cellStyle name="Normal 3 4 2 3 4" xfId="15899" xr:uid="{00000000-0005-0000-0000-0000D33E0000}"/>
    <cellStyle name="Normal 3 4 2 3 4 2" xfId="15900" xr:uid="{00000000-0005-0000-0000-0000D43E0000}"/>
    <cellStyle name="Normal 3 4 2 3 4 2 2" xfId="15901" xr:uid="{00000000-0005-0000-0000-0000D53E0000}"/>
    <cellStyle name="Normal 3 4 2 3 4 2 3" xfId="15902" xr:uid="{00000000-0005-0000-0000-0000D63E0000}"/>
    <cellStyle name="Normal 3 4 2 3 4 2 4" xfId="15903" xr:uid="{00000000-0005-0000-0000-0000D73E0000}"/>
    <cellStyle name="Normal 3 4 2 3 4 3" xfId="15904" xr:uid="{00000000-0005-0000-0000-0000D83E0000}"/>
    <cellStyle name="Normal 3 4 2 3 4 3 2" xfId="15905" xr:uid="{00000000-0005-0000-0000-0000D93E0000}"/>
    <cellStyle name="Normal 3 4 2 3 4 3 3" xfId="15906" xr:uid="{00000000-0005-0000-0000-0000DA3E0000}"/>
    <cellStyle name="Normal 3 4 2 3 4 3 4" xfId="15907" xr:uid="{00000000-0005-0000-0000-0000DB3E0000}"/>
    <cellStyle name="Normal 3 4 2 3 4 4" xfId="15908" xr:uid="{00000000-0005-0000-0000-0000DC3E0000}"/>
    <cellStyle name="Normal 3 4 2 3 4 5" xfId="15909" xr:uid="{00000000-0005-0000-0000-0000DD3E0000}"/>
    <cellStyle name="Normal 3 4 2 3 4 6" xfId="15910" xr:uid="{00000000-0005-0000-0000-0000DE3E0000}"/>
    <cellStyle name="Normal 3 4 2 3 5" xfId="15911" xr:uid="{00000000-0005-0000-0000-0000DF3E0000}"/>
    <cellStyle name="Normal 3 4 2 3 5 2" xfId="15912" xr:uid="{00000000-0005-0000-0000-0000E03E0000}"/>
    <cellStyle name="Normal 3 4 2 3 5 3" xfId="15913" xr:uid="{00000000-0005-0000-0000-0000E13E0000}"/>
    <cellStyle name="Normal 3 4 2 3 5 4" xfId="15914" xr:uid="{00000000-0005-0000-0000-0000E23E0000}"/>
    <cellStyle name="Normal 3 4 2 3 6" xfId="15915" xr:uid="{00000000-0005-0000-0000-0000E33E0000}"/>
    <cellStyle name="Normal 3 4 2 3 6 2" xfId="15916" xr:uid="{00000000-0005-0000-0000-0000E43E0000}"/>
    <cellStyle name="Normal 3 4 2 3 6 3" xfId="15917" xr:uid="{00000000-0005-0000-0000-0000E53E0000}"/>
    <cellStyle name="Normal 3 4 2 3 6 4" xfId="15918" xr:uid="{00000000-0005-0000-0000-0000E63E0000}"/>
    <cellStyle name="Normal 3 4 2 3 7" xfId="15919" xr:uid="{00000000-0005-0000-0000-0000E73E0000}"/>
    <cellStyle name="Normal 3 4 2 3 8" xfId="15920" xr:uid="{00000000-0005-0000-0000-0000E83E0000}"/>
    <cellStyle name="Normal 3 4 2 3 9" xfId="15921" xr:uid="{00000000-0005-0000-0000-0000E93E0000}"/>
    <cellStyle name="Normal 3 4 2 4" xfId="15922" xr:uid="{00000000-0005-0000-0000-0000EA3E0000}"/>
    <cellStyle name="Normal 3 4 2 4 2" xfId="15923" xr:uid="{00000000-0005-0000-0000-0000EB3E0000}"/>
    <cellStyle name="Normal 3 4 2 4 2 2" xfId="15924" xr:uid="{00000000-0005-0000-0000-0000EC3E0000}"/>
    <cellStyle name="Normal 3 4 2 4 2 2 2" xfId="15925" xr:uid="{00000000-0005-0000-0000-0000ED3E0000}"/>
    <cellStyle name="Normal 3 4 2 4 2 2 3" xfId="15926" xr:uid="{00000000-0005-0000-0000-0000EE3E0000}"/>
    <cellStyle name="Normal 3 4 2 4 2 2 4" xfId="15927" xr:uid="{00000000-0005-0000-0000-0000EF3E0000}"/>
    <cellStyle name="Normal 3 4 2 4 2 3" xfId="15928" xr:uid="{00000000-0005-0000-0000-0000F03E0000}"/>
    <cellStyle name="Normal 3 4 2 4 2 3 2" xfId="15929" xr:uid="{00000000-0005-0000-0000-0000F13E0000}"/>
    <cellStyle name="Normal 3 4 2 4 2 3 3" xfId="15930" xr:uid="{00000000-0005-0000-0000-0000F23E0000}"/>
    <cellStyle name="Normal 3 4 2 4 2 3 4" xfId="15931" xr:uid="{00000000-0005-0000-0000-0000F33E0000}"/>
    <cellStyle name="Normal 3 4 2 4 2 4" xfId="15932" xr:uid="{00000000-0005-0000-0000-0000F43E0000}"/>
    <cellStyle name="Normal 3 4 2 4 2 5" xfId="15933" xr:uid="{00000000-0005-0000-0000-0000F53E0000}"/>
    <cellStyle name="Normal 3 4 2 4 2 6" xfId="15934" xr:uid="{00000000-0005-0000-0000-0000F63E0000}"/>
    <cellStyle name="Normal 3 4 2 4 3" xfId="15935" xr:uid="{00000000-0005-0000-0000-0000F73E0000}"/>
    <cellStyle name="Normal 3 4 2 4 3 2" xfId="15936" xr:uid="{00000000-0005-0000-0000-0000F83E0000}"/>
    <cellStyle name="Normal 3 4 2 4 3 3" xfId="15937" xr:uid="{00000000-0005-0000-0000-0000F93E0000}"/>
    <cellStyle name="Normal 3 4 2 4 3 4" xfId="15938" xr:uid="{00000000-0005-0000-0000-0000FA3E0000}"/>
    <cellStyle name="Normal 3 4 2 4 4" xfId="15939" xr:uid="{00000000-0005-0000-0000-0000FB3E0000}"/>
    <cellStyle name="Normal 3 4 2 4 4 2" xfId="15940" xr:uid="{00000000-0005-0000-0000-0000FC3E0000}"/>
    <cellStyle name="Normal 3 4 2 4 4 3" xfId="15941" xr:uid="{00000000-0005-0000-0000-0000FD3E0000}"/>
    <cellStyle name="Normal 3 4 2 4 4 4" xfId="15942" xr:uid="{00000000-0005-0000-0000-0000FE3E0000}"/>
    <cellStyle name="Normal 3 4 2 4 5" xfId="15943" xr:uid="{00000000-0005-0000-0000-0000FF3E0000}"/>
    <cellStyle name="Normal 3 4 2 4 6" xfId="15944" xr:uid="{00000000-0005-0000-0000-0000003F0000}"/>
    <cellStyle name="Normal 3 4 2 4 7" xfId="15945" xr:uid="{00000000-0005-0000-0000-0000013F0000}"/>
    <cellStyle name="Normal 3 4 2 5" xfId="15946" xr:uid="{00000000-0005-0000-0000-0000023F0000}"/>
    <cellStyle name="Normal 3 4 2 5 2" xfId="15947" xr:uid="{00000000-0005-0000-0000-0000033F0000}"/>
    <cellStyle name="Normal 3 4 2 5 2 2" xfId="15948" xr:uid="{00000000-0005-0000-0000-0000043F0000}"/>
    <cellStyle name="Normal 3 4 2 5 2 2 2" xfId="15949" xr:uid="{00000000-0005-0000-0000-0000053F0000}"/>
    <cellStyle name="Normal 3 4 2 5 2 2 3" xfId="15950" xr:uid="{00000000-0005-0000-0000-0000063F0000}"/>
    <cellStyle name="Normal 3 4 2 5 2 2 4" xfId="15951" xr:uid="{00000000-0005-0000-0000-0000073F0000}"/>
    <cellStyle name="Normal 3 4 2 5 2 3" xfId="15952" xr:uid="{00000000-0005-0000-0000-0000083F0000}"/>
    <cellStyle name="Normal 3 4 2 5 2 3 2" xfId="15953" xr:uid="{00000000-0005-0000-0000-0000093F0000}"/>
    <cellStyle name="Normal 3 4 2 5 2 3 3" xfId="15954" xr:uid="{00000000-0005-0000-0000-00000A3F0000}"/>
    <cellStyle name="Normal 3 4 2 5 2 3 4" xfId="15955" xr:uid="{00000000-0005-0000-0000-00000B3F0000}"/>
    <cellStyle name="Normal 3 4 2 5 2 4" xfId="15956" xr:uid="{00000000-0005-0000-0000-00000C3F0000}"/>
    <cellStyle name="Normal 3 4 2 5 2 5" xfId="15957" xr:uid="{00000000-0005-0000-0000-00000D3F0000}"/>
    <cellStyle name="Normal 3 4 2 5 2 6" xfId="15958" xr:uid="{00000000-0005-0000-0000-00000E3F0000}"/>
    <cellStyle name="Normal 3 4 2 5 3" xfId="15959" xr:uid="{00000000-0005-0000-0000-00000F3F0000}"/>
    <cellStyle name="Normal 3 4 2 5 3 2" xfId="15960" xr:uid="{00000000-0005-0000-0000-0000103F0000}"/>
    <cellStyle name="Normal 3 4 2 5 3 3" xfId="15961" xr:uid="{00000000-0005-0000-0000-0000113F0000}"/>
    <cellStyle name="Normal 3 4 2 5 3 4" xfId="15962" xr:uid="{00000000-0005-0000-0000-0000123F0000}"/>
    <cellStyle name="Normal 3 4 2 5 4" xfId="15963" xr:uid="{00000000-0005-0000-0000-0000133F0000}"/>
    <cellStyle name="Normal 3 4 2 5 4 2" xfId="15964" xr:uid="{00000000-0005-0000-0000-0000143F0000}"/>
    <cellStyle name="Normal 3 4 2 5 4 3" xfId="15965" xr:uid="{00000000-0005-0000-0000-0000153F0000}"/>
    <cellStyle name="Normal 3 4 2 5 4 4" xfId="15966" xr:uid="{00000000-0005-0000-0000-0000163F0000}"/>
    <cellStyle name="Normal 3 4 2 5 5" xfId="15967" xr:uid="{00000000-0005-0000-0000-0000173F0000}"/>
    <cellStyle name="Normal 3 4 2 5 6" xfId="15968" xr:uid="{00000000-0005-0000-0000-0000183F0000}"/>
    <cellStyle name="Normal 3 4 2 5 7" xfId="15969" xr:uid="{00000000-0005-0000-0000-0000193F0000}"/>
    <cellStyle name="Normal 3 4 2 6" xfId="15970" xr:uid="{00000000-0005-0000-0000-00001A3F0000}"/>
    <cellStyle name="Normal 3 4 2 6 2" xfId="15971" xr:uid="{00000000-0005-0000-0000-00001B3F0000}"/>
    <cellStyle name="Normal 3 4 2 6 2 2" xfId="15972" xr:uid="{00000000-0005-0000-0000-00001C3F0000}"/>
    <cellStyle name="Normal 3 4 2 6 2 3" xfId="15973" xr:uid="{00000000-0005-0000-0000-00001D3F0000}"/>
    <cellStyle name="Normal 3 4 2 6 2 4" xfId="15974" xr:uid="{00000000-0005-0000-0000-00001E3F0000}"/>
    <cellStyle name="Normal 3 4 2 6 3" xfId="15975" xr:uid="{00000000-0005-0000-0000-00001F3F0000}"/>
    <cellStyle name="Normal 3 4 2 6 3 2" xfId="15976" xr:uid="{00000000-0005-0000-0000-0000203F0000}"/>
    <cellStyle name="Normal 3 4 2 6 3 3" xfId="15977" xr:uid="{00000000-0005-0000-0000-0000213F0000}"/>
    <cellStyle name="Normal 3 4 2 6 3 4" xfId="15978" xr:uid="{00000000-0005-0000-0000-0000223F0000}"/>
    <cellStyle name="Normal 3 4 2 7" xfId="15979" xr:uid="{00000000-0005-0000-0000-0000233F0000}"/>
    <cellStyle name="Normal 3 4 2 7 2" xfId="15980" xr:uid="{00000000-0005-0000-0000-0000243F0000}"/>
    <cellStyle name="Normal 3 4 2 7 2 2" xfId="15981" xr:uid="{00000000-0005-0000-0000-0000253F0000}"/>
    <cellStyle name="Normal 3 4 2 7 2 3" xfId="15982" xr:uid="{00000000-0005-0000-0000-0000263F0000}"/>
    <cellStyle name="Normal 3 4 2 7 2 4" xfId="15983" xr:uid="{00000000-0005-0000-0000-0000273F0000}"/>
    <cellStyle name="Normal 3 4 2 7 3" xfId="15984" xr:uid="{00000000-0005-0000-0000-0000283F0000}"/>
    <cellStyle name="Normal 3 4 2 7 4" xfId="15985" xr:uid="{00000000-0005-0000-0000-0000293F0000}"/>
    <cellStyle name="Normal 3 4 2 7 5" xfId="15986" xr:uid="{00000000-0005-0000-0000-00002A3F0000}"/>
    <cellStyle name="Normal 3 4 2 8" xfId="15987" xr:uid="{00000000-0005-0000-0000-00002B3F0000}"/>
    <cellStyle name="Normal 3 4 2 8 2" xfId="15988" xr:uid="{00000000-0005-0000-0000-00002C3F0000}"/>
    <cellStyle name="Normal 3 4 2 8 3" xfId="15989" xr:uid="{00000000-0005-0000-0000-00002D3F0000}"/>
    <cellStyle name="Normal 3 4 2 8 4" xfId="15990" xr:uid="{00000000-0005-0000-0000-00002E3F0000}"/>
    <cellStyle name="Normal 3 4 2 9" xfId="15991" xr:uid="{00000000-0005-0000-0000-00002F3F0000}"/>
    <cellStyle name="Normal 3 4 3" xfId="15992" xr:uid="{00000000-0005-0000-0000-0000303F0000}"/>
    <cellStyle name="Normal 3 4 3 10" xfId="15993" xr:uid="{00000000-0005-0000-0000-0000313F0000}"/>
    <cellStyle name="Normal 3 4 3 11" xfId="15994" xr:uid="{00000000-0005-0000-0000-0000323F0000}"/>
    <cellStyle name="Normal 3 4 3 2" xfId="15995" xr:uid="{00000000-0005-0000-0000-0000333F0000}"/>
    <cellStyle name="Normal 3 4 3 2 2" xfId="15996" xr:uid="{00000000-0005-0000-0000-0000343F0000}"/>
    <cellStyle name="Normal 3 4 3 2 2 2" xfId="15997" xr:uid="{00000000-0005-0000-0000-0000353F0000}"/>
    <cellStyle name="Normal 3 4 3 2 2 2 2" xfId="15998" xr:uid="{00000000-0005-0000-0000-0000363F0000}"/>
    <cellStyle name="Normal 3 4 3 2 2 2 2 2" xfId="15999" xr:uid="{00000000-0005-0000-0000-0000373F0000}"/>
    <cellStyle name="Normal 3 4 3 2 2 2 2 3" xfId="16000" xr:uid="{00000000-0005-0000-0000-0000383F0000}"/>
    <cellStyle name="Normal 3 4 3 2 2 2 2 4" xfId="16001" xr:uid="{00000000-0005-0000-0000-0000393F0000}"/>
    <cellStyle name="Normal 3 4 3 2 2 2 3" xfId="16002" xr:uid="{00000000-0005-0000-0000-00003A3F0000}"/>
    <cellStyle name="Normal 3 4 3 2 2 2 3 2" xfId="16003" xr:uid="{00000000-0005-0000-0000-00003B3F0000}"/>
    <cellStyle name="Normal 3 4 3 2 2 2 3 3" xfId="16004" xr:uid="{00000000-0005-0000-0000-00003C3F0000}"/>
    <cellStyle name="Normal 3 4 3 2 2 2 3 4" xfId="16005" xr:uid="{00000000-0005-0000-0000-00003D3F0000}"/>
    <cellStyle name="Normal 3 4 3 2 2 2 4" xfId="16006" xr:uid="{00000000-0005-0000-0000-00003E3F0000}"/>
    <cellStyle name="Normal 3 4 3 2 2 2 5" xfId="16007" xr:uid="{00000000-0005-0000-0000-00003F3F0000}"/>
    <cellStyle name="Normal 3 4 3 2 2 2 6" xfId="16008" xr:uid="{00000000-0005-0000-0000-0000403F0000}"/>
    <cellStyle name="Normal 3 4 3 2 2 3" xfId="16009" xr:uid="{00000000-0005-0000-0000-0000413F0000}"/>
    <cellStyle name="Normal 3 4 3 2 2 3 2" xfId="16010" xr:uid="{00000000-0005-0000-0000-0000423F0000}"/>
    <cellStyle name="Normal 3 4 3 2 2 3 3" xfId="16011" xr:uid="{00000000-0005-0000-0000-0000433F0000}"/>
    <cellStyle name="Normal 3 4 3 2 2 3 4" xfId="16012" xr:uid="{00000000-0005-0000-0000-0000443F0000}"/>
    <cellStyle name="Normal 3 4 3 2 2 4" xfId="16013" xr:uid="{00000000-0005-0000-0000-0000453F0000}"/>
    <cellStyle name="Normal 3 4 3 2 2 4 2" xfId="16014" xr:uid="{00000000-0005-0000-0000-0000463F0000}"/>
    <cellStyle name="Normal 3 4 3 2 2 4 3" xfId="16015" xr:uid="{00000000-0005-0000-0000-0000473F0000}"/>
    <cellStyle name="Normal 3 4 3 2 2 4 4" xfId="16016" xr:uid="{00000000-0005-0000-0000-0000483F0000}"/>
    <cellStyle name="Normal 3 4 3 2 2 5" xfId="16017" xr:uid="{00000000-0005-0000-0000-0000493F0000}"/>
    <cellStyle name="Normal 3 4 3 2 2 6" xfId="16018" xr:uid="{00000000-0005-0000-0000-00004A3F0000}"/>
    <cellStyle name="Normal 3 4 3 2 2 7" xfId="16019" xr:uid="{00000000-0005-0000-0000-00004B3F0000}"/>
    <cellStyle name="Normal 3 4 3 2 3" xfId="16020" xr:uid="{00000000-0005-0000-0000-00004C3F0000}"/>
    <cellStyle name="Normal 3 4 3 2 3 2" xfId="16021" xr:uid="{00000000-0005-0000-0000-00004D3F0000}"/>
    <cellStyle name="Normal 3 4 3 2 3 2 2" xfId="16022" xr:uid="{00000000-0005-0000-0000-00004E3F0000}"/>
    <cellStyle name="Normal 3 4 3 2 3 2 2 2" xfId="16023" xr:uid="{00000000-0005-0000-0000-00004F3F0000}"/>
    <cellStyle name="Normal 3 4 3 2 3 2 2 3" xfId="16024" xr:uid="{00000000-0005-0000-0000-0000503F0000}"/>
    <cellStyle name="Normal 3 4 3 2 3 2 2 4" xfId="16025" xr:uid="{00000000-0005-0000-0000-0000513F0000}"/>
    <cellStyle name="Normal 3 4 3 2 3 2 3" xfId="16026" xr:uid="{00000000-0005-0000-0000-0000523F0000}"/>
    <cellStyle name="Normal 3 4 3 2 3 2 3 2" xfId="16027" xr:uid="{00000000-0005-0000-0000-0000533F0000}"/>
    <cellStyle name="Normal 3 4 3 2 3 2 3 3" xfId="16028" xr:uid="{00000000-0005-0000-0000-0000543F0000}"/>
    <cellStyle name="Normal 3 4 3 2 3 2 3 4" xfId="16029" xr:uid="{00000000-0005-0000-0000-0000553F0000}"/>
    <cellStyle name="Normal 3 4 3 2 3 2 4" xfId="16030" xr:uid="{00000000-0005-0000-0000-0000563F0000}"/>
    <cellStyle name="Normal 3 4 3 2 3 2 5" xfId="16031" xr:uid="{00000000-0005-0000-0000-0000573F0000}"/>
    <cellStyle name="Normal 3 4 3 2 3 2 6" xfId="16032" xr:uid="{00000000-0005-0000-0000-0000583F0000}"/>
    <cellStyle name="Normal 3 4 3 2 3 3" xfId="16033" xr:uid="{00000000-0005-0000-0000-0000593F0000}"/>
    <cellStyle name="Normal 3 4 3 2 3 3 2" xfId="16034" xr:uid="{00000000-0005-0000-0000-00005A3F0000}"/>
    <cellStyle name="Normal 3 4 3 2 3 3 3" xfId="16035" xr:uid="{00000000-0005-0000-0000-00005B3F0000}"/>
    <cellStyle name="Normal 3 4 3 2 3 3 4" xfId="16036" xr:uid="{00000000-0005-0000-0000-00005C3F0000}"/>
    <cellStyle name="Normal 3 4 3 2 3 4" xfId="16037" xr:uid="{00000000-0005-0000-0000-00005D3F0000}"/>
    <cellStyle name="Normal 3 4 3 2 3 4 2" xfId="16038" xr:uid="{00000000-0005-0000-0000-00005E3F0000}"/>
    <cellStyle name="Normal 3 4 3 2 3 4 3" xfId="16039" xr:uid="{00000000-0005-0000-0000-00005F3F0000}"/>
    <cellStyle name="Normal 3 4 3 2 3 4 4" xfId="16040" xr:uid="{00000000-0005-0000-0000-0000603F0000}"/>
    <cellStyle name="Normal 3 4 3 2 3 5" xfId="16041" xr:uid="{00000000-0005-0000-0000-0000613F0000}"/>
    <cellStyle name="Normal 3 4 3 2 3 6" xfId="16042" xr:uid="{00000000-0005-0000-0000-0000623F0000}"/>
    <cellStyle name="Normal 3 4 3 2 3 7" xfId="16043" xr:uid="{00000000-0005-0000-0000-0000633F0000}"/>
    <cellStyle name="Normal 3 4 3 2 4" xfId="16044" xr:uid="{00000000-0005-0000-0000-0000643F0000}"/>
    <cellStyle name="Normal 3 4 3 2 4 2" xfId="16045" xr:uid="{00000000-0005-0000-0000-0000653F0000}"/>
    <cellStyle name="Normal 3 4 3 2 4 2 2" xfId="16046" xr:uid="{00000000-0005-0000-0000-0000663F0000}"/>
    <cellStyle name="Normal 3 4 3 2 4 2 3" xfId="16047" xr:uid="{00000000-0005-0000-0000-0000673F0000}"/>
    <cellStyle name="Normal 3 4 3 2 4 2 4" xfId="16048" xr:uid="{00000000-0005-0000-0000-0000683F0000}"/>
    <cellStyle name="Normal 3 4 3 2 4 3" xfId="16049" xr:uid="{00000000-0005-0000-0000-0000693F0000}"/>
    <cellStyle name="Normal 3 4 3 2 4 3 2" xfId="16050" xr:uid="{00000000-0005-0000-0000-00006A3F0000}"/>
    <cellStyle name="Normal 3 4 3 2 4 3 3" xfId="16051" xr:uid="{00000000-0005-0000-0000-00006B3F0000}"/>
    <cellStyle name="Normal 3 4 3 2 4 3 4" xfId="16052" xr:uid="{00000000-0005-0000-0000-00006C3F0000}"/>
    <cellStyle name="Normal 3 4 3 2 4 4" xfId="16053" xr:uid="{00000000-0005-0000-0000-00006D3F0000}"/>
    <cellStyle name="Normal 3 4 3 2 4 5" xfId="16054" xr:uid="{00000000-0005-0000-0000-00006E3F0000}"/>
    <cellStyle name="Normal 3 4 3 2 4 6" xfId="16055" xr:uid="{00000000-0005-0000-0000-00006F3F0000}"/>
    <cellStyle name="Normal 3 4 3 2 5" xfId="16056" xr:uid="{00000000-0005-0000-0000-0000703F0000}"/>
    <cellStyle name="Normal 3 4 3 2 5 2" xfId="16057" xr:uid="{00000000-0005-0000-0000-0000713F0000}"/>
    <cellStyle name="Normal 3 4 3 2 5 3" xfId="16058" xr:uid="{00000000-0005-0000-0000-0000723F0000}"/>
    <cellStyle name="Normal 3 4 3 2 5 4" xfId="16059" xr:uid="{00000000-0005-0000-0000-0000733F0000}"/>
    <cellStyle name="Normal 3 4 3 2 6" xfId="16060" xr:uid="{00000000-0005-0000-0000-0000743F0000}"/>
    <cellStyle name="Normal 3 4 3 2 6 2" xfId="16061" xr:uid="{00000000-0005-0000-0000-0000753F0000}"/>
    <cellStyle name="Normal 3 4 3 2 6 3" xfId="16062" xr:uid="{00000000-0005-0000-0000-0000763F0000}"/>
    <cellStyle name="Normal 3 4 3 2 6 4" xfId="16063" xr:uid="{00000000-0005-0000-0000-0000773F0000}"/>
    <cellStyle name="Normal 3 4 3 2 7" xfId="16064" xr:uid="{00000000-0005-0000-0000-0000783F0000}"/>
    <cellStyle name="Normal 3 4 3 2 8" xfId="16065" xr:uid="{00000000-0005-0000-0000-0000793F0000}"/>
    <cellStyle name="Normal 3 4 3 2 9" xfId="16066" xr:uid="{00000000-0005-0000-0000-00007A3F0000}"/>
    <cellStyle name="Normal 3 4 3 3" xfId="16067" xr:uid="{00000000-0005-0000-0000-00007B3F0000}"/>
    <cellStyle name="Normal 3 4 3 3 2" xfId="16068" xr:uid="{00000000-0005-0000-0000-00007C3F0000}"/>
    <cellStyle name="Normal 3 4 3 3 2 2" xfId="16069" xr:uid="{00000000-0005-0000-0000-00007D3F0000}"/>
    <cellStyle name="Normal 3 4 3 3 2 2 2" xfId="16070" xr:uid="{00000000-0005-0000-0000-00007E3F0000}"/>
    <cellStyle name="Normal 3 4 3 3 2 2 2 2" xfId="16071" xr:uid="{00000000-0005-0000-0000-00007F3F0000}"/>
    <cellStyle name="Normal 3 4 3 3 2 2 2 3" xfId="16072" xr:uid="{00000000-0005-0000-0000-0000803F0000}"/>
    <cellStyle name="Normal 3 4 3 3 2 2 2 4" xfId="16073" xr:uid="{00000000-0005-0000-0000-0000813F0000}"/>
    <cellStyle name="Normal 3 4 3 3 2 2 3" xfId="16074" xr:uid="{00000000-0005-0000-0000-0000823F0000}"/>
    <cellStyle name="Normal 3 4 3 3 2 2 4" xfId="16075" xr:uid="{00000000-0005-0000-0000-0000833F0000}"/>
    <cellStyle name="Normal 3 4 3 3 2 2 5" xfId="16076" xr:uid="{00000000-0005-0000-0000-0000843F0000}"/>
    <cellStyle name="Normal 3 4 3 3 2 3" xfId="16077" xr:uid="{00000000-0005-0000-0000-0000853F0000}"/>
    <cellStyle name="Normal 3 4 3 3 2 3 2" xfId="16078" xr:uid="{00000000-0005-0000-0000-0000863F0000}"/>
    <cellStyle name="Normal 3 4 3 3 2 3 3" xfId="16079" xr:uid="{00000000-0005-0000-0000-0000873F0000}"/>
    <cellStyle name="Normal 3 4 3 3 2 3 4" xfId="16080" xr:uid="{00000000-0005-0000-0000-0000883F0000}"/>
    <cellStyle name="Normal 3 4 3 3 2 4" xfId="16081" xr:uid="{00000000-0005-0000-0000-0000893F0000}"/>
    <cellStyle name="Normal 3 4 3 3 2 4 2" xfId="16082" xr:uid="{00000000-0005-0000-0000-00008A3F0000}"/>
    <cellStyle name="Normal 3 4 3 3 2 4 3" xfId="16083" xr:uid="{00000000-0005-0000-0000-00008B3F0000}"/>
    <cellStyle name="Normal 3 4 3 3 2 4 4" xfId="16084" xr:uid="{00000000-0005-0000-0000-00008C3F0000}"/>
    <cellStyle name="Normal 3 4 3 3 2 5" xfId="16085" xr:uid="{00000000-0005-0000-0000-00008D3F0000}"/>
    <cellStyle name="Normal 3 4 3 3 2 6" xfId="16086" xr:uid="{00000000-0005-0000-0000-00008E3F0000}"/>
    <cellStyle name="Normal 3 4 3 3 2 7" xfId="16087" xr:uid="{00000000-0005-0000-0000-00008F3F0000}"/>
    <cellStyle name="Normal 3 4 3 3 3" xfId="16088" xr:uid="{00000000-0005-0000-0000-0000903F0000}"/>
    <cellStyle name="Normal 3 4 3 3 3 2" xfId="16089" xr:uid="{00000000-0005-0000-0000-0000913F0000}"/>
    <cellStyle name="Normal 3 4 3 3 3 2 2" xfId="16090" xr:uid="{00000000-0005-0000-0000-0000923F0000}"/>
    <cellStyle name="Normal 3 4 3 3 3 2 2 2" xfId="16091" xr:uid="{00000000-0005-0000-0000-0000933F0000}"/>
    <cellStyle name="Normal 3 4 3 3 3 2 2 3" xfId="16092" xr:uid="{00000000-0005-0000-0000-0000943F0000}"/>
    <cellStyle name="Normal 3 4 3 3 3 2 2 4" xfId="16093" xr:uid="{00000000-0005-0000-0000-0000953F0000}"/>
    <cellStyle name="Normal 3 4 3 3 3 2 3" xfId="16094" xr:uid="{00000000-0005-0000-0000-0000963F0000}"/>
    <cellStyle name="Normal 3 4 3 3 3 2 4" xfId="16095" xr:uid="{00000000-0005-0000-0000-0000973F0000}"/>
    <cellStyle name="Normal 3 4 3 3 3 2 5" xfId="16096" xr:uid="{00000000-0005-0000-0000-0000983F0000}"/>
    <cellStyle name="Normal 3 4 3 3 3 3" xfId="16097" xr:uid="{00000000-0005-0000-0000-0000993F0000}"/>
    <cellStyle name="Normal 3 4 3 3 3 3 2" xfId="16098" xr:uid="{00000000-0005-0000-0000-00009A3F0000}"/>
    <cellStyle name="Normal 3 4 3 3 3 3 3" xfId="16099" xr:uid="{00000000-0005-0000-0000-00009B3F0000}"/>
    <cellStyle name="Normal 3 4 3 3 3 3 4" xfId="16100" xr:uid="{00000000-0005-0000-0000-00009C3F0000}"/>
    <cellStyle name="Normal 3 4 3 3 3 4" xfId="16101" xr:uid="{00000000-0005-0000-0000-00009D3F0000}"/>
    <cellStyle name="Normal 3 4 3 3 3 5" xfId="16102" xr:uid="{00000000-0005-0000-0000-00009E3F0000}"/>
    <cellStyle name="Normal 3 4 3 3 3 6" xfId="16103" xr:uid="{00000000-0005-0000-0000-00009F3F0000}"/>
    <cellStyle name="Normal 3 4 3 3 4" xfId="16104" xr:uid="{00000000-0005-0000-0000-0000A03F0000}"/>
    <cellStyle name="Normal 3 4 3 3 4 2" xfId="16105" xr:uid="{00000000-0005-0000-0000-0000A13F0000}"/>
    <cellStyle name="Normal 3 4 3 3 4 2 2" xfId="16106" xr:uid="{00000000-0005-0000-0000-0000A23F0000}"/>
    <cellStyle name="Normal 3 4 3 3 4 2 3" xfId="16107" xr:uid="{00000000-0005-0000-0000-0000A33F0000}"/>
    <cellStyle name="Normal 3 4 3 3 4 2 4" xfId="16108" xr:uid="{00000000-0005-0000-0000-0000A43F0000}"/>
    <cellStyle name="Normal 3 4 3 3 4 3" xfId="16109" xr:uid="{00000000-0005-0000-0000-0000A53F0000}"/>
    <cellStyle name="Normal 3 4 3 3 4 4" xfId="16110" xr:uid="{00000000-0005-0000-0000-0000A63F0000}"/>
    <cellStyle name="Normal 3 4 3 3 4 5" xfId="16111" xr:uid="{00000000-0005-0000-0000-0000A73F0000}"/>
    <cellStyle name="Normal 3 4 3 3 5" xfId="16112" xr:uid="{00000000-0005-0000-0000-0000A83F0000}"/>
    <cellStyle name="Normal 3 4 3 3 5 2" xfId="16113" xr:uid="{00000000-0005-0000-0000-0000A93F0000}"/>
    <cellStyle name="Normal 3 4 3 3 5 3" xfId="16114" xr:uid="{00000000-0005-0000-0000-0000AA3F0000}"/>
    <cellStyle name="Normal 3 4 3 3 5 4" xfId="16115" xr:uid="{00000000-0005-0000-0000-0000AB3F0000}"/>
    <cellStyle name="Normal 3 4 3 3 6" xfId="16116" xr:uid="{00000000-0005-0000-0000-0000AC3F0000}"/>
    <cellStyle name="Normal 3 4 3 3 6 2" xfId="16117" xr:uid="{00000000-0005-0000-0000-0000AD3F0000}"/>
    <cellStyle name="Normal 3 4 3 3 6 3" xfId="16118" xr:uid="{00000000-0005-0000-0000-0000AE3F0000}"/>
    <cellStyle name="Normal 3 4 3 3 6 4" xfId="16119" xr:uid="{00000000-0005-0000-0000-0000AF3F0000}"/>
    <cellStyle name="Normal 3 4 3 3 7" xfId="16120" xr:uid="{00000000-0005-0000-0000-0000B03F0000}"/>
    <cellStyle name="Normal 3 4 3 3 8" xfId="16121" xr:uid="{00000000-0005-0000-0000-0000B13F0000}"/>
    <cellStyle name="Normal 3 4 3 3 9" xfId="16122" xr:uid="{00000000-0005-0000-0000-0000B23F0000}"/>
    <cellStyle name="Normal 3 4 3 4" xfId="16123" xr:uid="{00000000-0005-0000-0000-0000B33F0000}"/>
    <cellStyle name="Normal 3 4 3 4 2" xfId="16124" xr:uid="{00000000-0005-0000-0000-0000B43F0000}"/>
    <cellStyle name="Normal 3 4 3 4 2 2" xfId="16125" xr:uid="{00000000-0005-0000-0000-0000B53F0000}"/>
    <cellStyle name="Normal 3 4 3 4 2 2 2" xfId="16126" xr:uid="{00000000-0005-0000-0000-0000B63F0000}"/>
    <cellStyle name="Normal 3 4 3 4 2 2 3" xfId="16127" xr:uid="{00000000-0005-0000-0000-0000B73F0000}"/>
    <cellStyle name="Normal 3 4 3 4 2 2 4" xfId="16128" xr:uid="{00000000-0005-0000-0000-0000B83F0000}"/>
    <cellStyle name="Normal 3 4 3 4 2 3" xfId="16129" xr:uid="{00000000-0005-0000-0000-0000B93F0000}"/>
    <cellStyle name="Normal 3 4 3 4 2 3 2" xfId="16130" xr:uid="{00000000-0005-0000-0000-0000BA3F0000}"/>
    <cellStyle name="Normal 3 4 3 4 2 3 3" xfId="16131" xr:uid="{00000000-0005-0000-0000-0000BB3F0000}"/>
    <cellStyle name="Normal 3 4 3 4 2 3 4" xfId="16132" xr:uid="{00000000-0005-0000-0000-0000BC3F0000}"/>
    <cellStyle name="Normal 3 4 3 4 2 4" xfId="16133" xr:uid="{00000000-0005-0000-0000-0000BD3F0000}"/>
    <cellStyle name="Normal 3 4 3 4 2 5" xfId="16134" xr:uid="{00000000-0005-0000-0000-0000BE3F0000}"/>
    <cellStyle name="Normal 3 4 3 4 2 6" xfId="16135" xr:uid="{00000000-0005-0000-0000-0000BF3F0000}"/>
    <cellStyle name="Normal 3 4 3 4 3" xfId="16136" xr:uid="{00000000-0005-0000-0000-0000C03F0000}"/>
    <cellStyle name="Normal 3 4 3 4 3 2" xfId="16137" xr:uid="{00000000-0005-0000-0000-0000C13F0000}"/>
    <cellStyle name="Normal 3 4 3 4 3 3" xfId="16138" xr:uid="{00000000-0005-0000-0000-0000C23F0000}"/>
    <cellStyle name="Normal 3 4 3 4 3 4" xfId="16139" xr:uid="{00000000-0005-0000-0000-0000C33F0000}"/>
    <cellStyle name="Normal 3 4 3 4 4" xfId="16140" xr:uid="{00000000-0005-0000-0000-0000C43F0000}"/>
    <cellStyle name="Normal 3 4 3 4 4 2" xfId="16141" xr:uid="{00000000-0005-0000-0000-0000C53F0000}"/>
    <cellStyle name="Normal 3 4 3 4 4 3" xfId="16142" xr:uid="{00000000-0005-0000-0000-0000C63F0000}"/>
    <cellStyle name="Normal 3 4 3 4 4 4" xfId="16143" xr:uid="{00000000-0005-0000-0000-0000C73F0000}"/>
    <cellStyle name="Normal 3 4 3 4 5" xfId="16144" xr:uid="{00000000-0005-0000-0000-0000C83F0000}"/>
    <cellStyle name="Normal 3 4 3 4 6" xfId="16145" xr:uid="{00000000-0005-0000-0000-0000C93F0000}"/>
    <cellStyle name="Normal 3 4 3 4 7" xfId="16146" xr:uid="{00000000-0005-0000-0000-0000CA3F0000}"/>
    <cellStyle name="Normal 3 4 3 5" xfId="16147" xr:uid="{00000000-0005-0000-0000-0000CB3F0000}"/>
    <cellStyle name="Normal 3 4 3 5 2" xfId="16148" xr:uid="{00000000-0005-0000-0000-0000CC3F0000}"/>
    <cellStyle name="Normal 3 4 3 5 2 2" xfId="16149" xr:uid="{00000000-0005-0000-0000-0000CD3F0000}"/>
    <cellStyle name="Normal 3 4 3 5 2 2 2" xfId="16150" xr:uid="{00000000-0005-0000-0000-0000CE3F0000}"/>
    <cellStyle name="Normal 3 4 3 5 2 2 3" xfId="16151" xr:uid="{00000000-0005-0000-0000-0000CF3F0000}"/>
    <cellStyle name="Normal 3 4 3 5 2 2 4" xfId="16152" xr:uid="{00000000-0005-0000-0000-0000D03F0000}"/>
    <cellStyle name="Normal 3 4 3 5 2 3" xfId="16153" xr:uid="{00000000-0005-0000-0000-0000D13F0000}"/>
    <cellStyle name="Normal 3 4 3 5 2 4" xfId="16154" xr:uid="{00000000-0005-0000-0000-0000D23F0000}"/>
    <cellStyle name="Normal 3 4 3 5 2 5" xfId="16155" xr:uid="{00000000-0005-0000-0000-0000D33F0000}"/>
    <cellStyle name="Normal 3 4 3 5 3" xfId="16156" xr:uid="{00000000-0005-0000-0000-0000D43F0000}"/>
    <cellStyle name="Normal 3 4 3 5 3 2" xfId="16157" xr:uid="{00000000-0005-0000-0000-0000D53F0000}"/>
    <cellStyle name="Normal 3 4 3 5 3 3" xfId="16158" xr:uid="{00000000-0005-0000-0000-0000D63F0000}"/>
    <cellStyle name="Normal 3 4 3 5 3 4" xfId="16159" xr:uid="{00000000-0005-0000-0000-0000D73F0000}"/>
    <cellStyle name="Normal 3 4 3 5 4" xfId="16160" xr:uid="{00000000-0005-0000-0000-0000D83F0000}"/>
    <cellStyle name="Normal 3 4 3 5 4 2" xfId="16161" xr:uid="{00000000-0005-0000-0000-0000D93F0000}"/>
    <cellStyle name="Normal 3 4 3 5 4 3" xfId="16162" xr:uid="{00000000-0005-0000-0000-0000DA3F0000}"/>
    <cellStyle name="Normal 3 4 3 5 4 4" xfId="16163" xr:uid="{00000000-0005-0000-0000-0000DB3F0000}"/>
    <cellStyle name="Normal 3 4 3 6" xfId="16164" xr:uid="{00000000-0005-0000-0000-0000DC3F0000}"/>
    <cellStyle name="Normal 3 4 3 6 2" xfId="16165" xr:uid="{00000000-0005-0000-0000-0000DD3F0000}"/>
    <cellStyle name="Normal 3 4 3 6 2 2" xfId="16166" xr:uid="{00000000-0005-0000-0000-0000DE3F0000}"/>
    <cellStyle name="Normal 3 4 3 6 2 3" xfId="16167" xr:uid="{00000000-0005-0000-0000-0000DF3F0000}"/>
    <cellStyle name="Normal 3 4 3 6 2 4" xfId="16168" xr:uid="{00000000-0005-0000-0000-0000E03F0000}"/>
    <cellStyle name="Normal 3 4 3 6 3" xfId="16169" xr:uid="{00000000-0005-0000-0000-0000E13F0000}"/>
    <cellStyle name="Normal 3 4 3 6 3 2" xfId="16170" xr:uid="{00000000-0005-0000-0000-0000E23F0000}"/>
    <cellStyle name="Normal 3 4 3 6 3 3" xfId="16171" xr:uid="{00000000-0005-0000-0000-0000E33F0000}"/>
    <cellStyle name="Normal 3 4 3 6 3 4" xfId="16172" xr:uid="{00000000-0005-0000-0000-0000E43F0000}"/>
    <cellStyle name="Normal 3 4 3 6 4" xfId="16173" xr:uid="{00000000-0005-0000-0000-0000E53F0000}"/>
    <cellStyle name="Normal 3 4 3 6 5" xfId="16174" xr:uid="{00000000-0005-0000-0000-0000E63F0000}"/>
    <cellStyle name="Normal 3 4 3 6 6" xfId="16175" xr:uid="{00000000-0005-0000-0000-0000E73F0000}"/>
    <cellStyle name="Normal 3 4 3 7" xfId="16176" xr:uid="{00000000-0005-0000-0000-0000E83F0000}"/>
    <cellStyle name="Normal 3 4 3 7 2" xfId="16177" xr:uid="{00000000-0005-0000-0000-0000E93F0000}"/>
    <cellStyle name="Normal 3 4 3 7 3" xfId="16178" xr:uid="{00000000-0005-0000-0000-0000EA3F0000}"/>
    <cellStyle name="Normal 3 4 3 7 4" xfId="16179" xr:uid="{00000000-0005-0000-0000-0000EB3F0000}"/>
    <cellStyle name="Normal 3 4 3 8" xfId="16180" xr:uid="{00000000-0005-0000-0000-0000EC3F0000}"/>
    <cellStyle name="Normal 3 4 3 8 2" xfId="16181" xr:uid="{00000000-0005-0000-0000-0000ED3F0000}"/>
    <cellStyle name="Normal 3 4 3 8 3" xfId="16182" xr:uid="{00000000-0005-0000-0000-0000EE3F0000}"/>
    <cellStyle name="Normal 3 4 3 8 4" xfId="16183" xr:uid="{00000000-0005-0000-0000-0000EF3F0000}"/>
    <cellStyle name="Normal 3 4 3 9" xfId="16184" xr:uid="{00000000-0005-0000-0000-0000F03F0000}"/>
    <cellStyle name="Normal 3 4 4" xfId="16185" xr:uid="{00000000-0005-0000-0000-0000F13F0000}"/>
    <cellStyle name="Normal 3 4 4 2" xfId="16186" xr:uid="{00000000-0005-0000-0000-0000F23F0000}"/>
    <cellStyle name="Normal 3 4 4 2 2" xfId="16187" xr:uid="{00000000-0005-0000-0000-0000F33F0000}"/>
    <cellStyle name="Normal 3 4 4 2 2 2" xfId="16188" xr:uid="{00000000-0005-0000-0000-0000F43F0000}"/>
    <cellStyle name="Normal 3 4 4 2 2 2 2" xfId="16189" xr:uid="{00000000-0005-0000-0000-0000F53F0000}"/>
    <cellStyle name="Normal 3 4 4 2 2 2 3" xfId="16190" xr:uid="{00000000-0005-0000-0000-0000F63F0000}"/>
    <cellStyle name="Normal 3 4 4 2 2 2 4" xfId="16191" xr:uid="{00000000-0005-0000-0000-0000F73F0000}"/>
    <cellStyle name="Normal 3 4 4 2 2 3" xfId="16192" xr:uid="{00000000-0005-0000-0000-0000F83F0000}"/>
    <cellStyle name="Normal 3 4 4 2 2 4" xfId="16193" xr:uid="{00000000-0005-0000-0000-0000F93F0000}"/>
    <cellStyle name="Normal 3 4 4 2 2 5" xfId="16194" xr:uid="{00000000-0005-0000-0000-0000FA3F0000}"/>
    <cellStyle name="Normal 3 4 4 2 3" xfId="16195" xr:uid="{00000000-0005-0000-0000-0000FB3F0000}"/>
    <cellStyle name="Normal 3 4 4 2 3 2" xfId="16196" xr:uid="{00000000-0005-0000-0000-0000FC3F0000}"/>
    <cellStyle name="Normal 3 4 4 2 3 3" xfId="16197" xr:uid="{00000000-0005-0000-0000-0000FD3F0000}"/>
    <cellStyle name="Normal 3 4 4 2 3 4" xfId="16198" xr:uid="{00000000-0005-0000-0000-0000FE3F0000}"/>
    <cellStyle name="Normal 3 4 4 2 4" xfId="16199" xr:uid="{00000000-0005-0000-0000-0000FF3F0000}"/>
    <cellStyle name="Normal 3 4 4 2 4 2" xfId="16200" xr:uid="{00000000-0005-0000-0000-000000400000}"/>
    <cellStyle name="Normal 3 4 4 2 4 3" xfId="16201" xr:uid="{00000000-0005-0000-0000-000001400000}"/>
    <cellStyle name="Normal 3 4 4 2 4 4" xfId="16202" xr:uid="{00000000-0005-0000-0000-000002400000}"/>
    <cellStyle name="Normal 3 4 4 3" xfId="16203" xr:uid="{00000000-0005-0000-0000-000003400000}"/>
    <cellStyle name="Normal 3 4 4 3 2" xfId="16204" xr:uid="{00000000-0005-0000-0000-000004400000}"/>
    <cellStyle name="Normal 3 4 4 3 2 2" xfId="16205" xr:uid="{00000000-0005-0000-0000-000005400000}"/>
    <cellStyle name="Normal 3 4 4 3 2 2 2" xfId="16206" xr:uid="{00000000-0005-0000-0000-000006400000}"/>
    <cellStyle name="Normal 3 4 4 3 2 2 3" xfId="16207" xr:uid="{00000000-0005-0000-0000-000007400000}"/>
    <cellStyle name="Normal 3 4 4 3 2 2 4" xfId="16208" xr:uid="{00000000-0005-0000-0000-000008400000}"/>
    <cellStyle name="Normal 3 4 4 3 2 3" xfId="16209" xr:uid="{00000000-0005-0000-0000-000009400000}"/>
    <cellStyle name="Normal 3 4 4 3 2 4" xfId="16210" xr:uid="{00000000-0005-0000-0000-00000A400000}"/>
    <cellStyle name="Normal 3 4 4 3 2 5" xfId="16211" xr:uid="{00000000-0005-0000-0000-00000B400000}"/>
    <cellStyle name="Normal 3 4 4 3 3" xfId="16212" xr:uid="{00000000-0005-0000-0000-00000C400000}"/>
    <cellStyle name="Normal 3 4 4 3 3 2" xfId="16213" xr:uid="{00000000-0005-0000-0000-00000D400000}"/>
    <cellStyle name="Normal 3 4 4 3 3 3" xfId="16214" xr:uid="{00000000-0005-0000-0000-00000E400000}"/>
    <cellStyle name="Normal 3 4 4 3 3 4" xfId="16215" xr:uid="{00000000-0005-0000-0000-00000F400000}"/>
    <cellStyle name="Normal 3 4 4 3 4" xfId="16216" xr:uid="{00000000-0005-0000-0000-000010400000}"/>
    <cellStyle name="Normal 3 4 4 3 5" xfId="16217" xr:uid="{00000000-0005-0000-0000-000011400000}"/>
    <cellStyle name="Normal 3 4 4 3 6" xfId="16218" xr:uid="{00000000-0005-0000-0000-000012400000}"/>
    <cellStyle name="Normal 3 4 4 4" xfId="16219" xr:uid="{00000000-0005-0000-0000-000013400000}"/>
    <cellStyle name="Normal 3 4 4 4 2" xfId="16220" xr:uid="{00000000-0005-0000-0000-000014400000}"/>
    <cellStyle name="Normal 3 4 4 4 2 2" xfId="16221" xr:uid="{00000000-0005-0000-0000-000015400000}"/>
    <cellStyle name="Normal 3 4 4 4 2 3" xfId="16222" xr:uid="{00000000-0005-0000-0000-000016400000}"/>
    <cellStyle name="Normal 3 4 4 4 2 4" xfId="16223" xr:uid="{00000000-0005-0000-0000-000017400000}"/>
    <cellStyle name="Normal 3 4 4 4 3" xfId="16224" xr:uid="{00000000-0005-0000-0000-000018400000}"/>
    <cellStyle name="Normal 3 4 4 4 4" xfId="16225" xr:uid="{00000000-0005-0000-0000-000019400000}"/>
    <cellStyle name="Normal 3 4 4 4 5" xfId="16226" xr:uid="{00000000-0005-0000-0000-00001A400000}"/>
    <cellStyle name="Normal 3 4 4 5" xfId="16227" xr:uid="{00000000-0005-0000-0000-00001B400000}"/>
    <cellStyle name="Normal 3 4 4 5 2" xfId="16228" xr:uid="{00000000-0005-0000-0000-00001C400000}"/>
    <cellStyle name="Normal 3 4 4 5 3" xfId="16229" xr:uid="{00000000-0005-0000-0000-00001D400000}"/>
    <cellStyle name="Normal 3 4 4 5 4" xfId="16230" xr:uid="{00000000-0005-0000-0000-00001E400000}"/>
    <cellStyle name="Normal 3 4 4 6" xfId="16231" xr:uid="{00000000-0005-0000-0000-00001F400000}"/>
    <cellStyle name="Normal 3 4 4 6 2" xfId="16232" xr:uid="{00000000-0005-0000-0000-000020400000}"/>
    <cellStyle name="Normal 3 4 4 6 3" xfId="16233" xr:uid="{00000000-0005-0000-0000-000021400000}"/>
    <cellStyle name="Normal 3 4 4 6 4" xfId="16234" xr:uid="{00000000-0005-0000-0000-000022400000}"/>
    <cellStyle name="Normal 3 4 5" xfId="16235" xr:uid="{00000000-0005-0000-0000-000023400000}"/>
    <cellStyle name="Normal 3 4 5 2" xfId="16236" xr:uid="{00000000-0005-0000-0000-000024400000}"/>
    <cellStyle name="Normal 3 4 5 2 2" xfId="16237" xr:uid="{00000000-0005-0000-0000-000025400000}"/>
    <cellStyle name="Normal 3 4 5 2 2 2" xfId="16238" xr:uid="{00000000-0005-0000-0000-000026400000}"/>
    <cellStyle name="Normal 3 4 5 2 2 2 2" xfId="16239" xr:uid="{00000000-0005-0000-0000-000027400000}"/>
    <cellStyle name="Normal 3 4 5 2 2 2 2 2" xfId="16240" xr:uid="{00000000-0005-0000-0000-000028400000}"/>
    <cellStyle name="Normal 3 4 5 2 2 2 2 3" xfId="16241" xr:uid="{00000000-0005-0000-0000-000029400000}"/>
    <cellStyle name="Normal 3 4 5 2 2 2 2 4" xfId="16242" xr:uid="{00000000-0005-0000-0000-00002A400000}"/>
    <cellStyle name="Normal 3 4 5 2 2 2 3" xfId="16243" xr:uid="{00000000-0005-0000-0000-00002B400000}"/>
    <cellStyle name="Normal 3 4 5 2 2 2 4" xfId="16244" xr:uid="{00000000-0005-0000-0000-00002C400000}"/>
    <cellStyle name="Normal 3 4 5 2 2 2 5" xfId="16245" xr:uid="{00000000-0005-0000-0000-00002D400000}"/>
    <cellStyle name="Normal 3 4 5 2 2 3" xfId="16246" xr:uid="{00000000-0005-0000-0000-00002E400000}"/>
    <cellStyle name="Normal 3 4 5 2 2 3 2" xfId="16247" xr:uid="{00000000-0005-0000-0000-00002F400000}"/>
    <cellStyle name="Normal 3 4 5 2 2 3 3" xfId="16248" xr:uid="{00000000-0005-0000-0000-000030400000}"/>
    <cellStyle name="Normal 3 4 5 2 2 3 4" xfId="16249" xr:uid="{00000000-0005-0000-0000-000031400000}"/>
    <cellStyle name="Normal 3 4 5 2 2 4" xfId="16250" xr:uid="{00000000-0005-0000-0000-000032400000}"/>
    <cellStyle name="Normal 3 4 5 2 2 5" xfId="16251" xr:uid="{00000000-0005-0000-0000-000033400000}"/>
    <cellStyle name="Normal 3 4 5 2 2 6" xfId="16252" xr:uid="{00000000-0005-0000-0000-000034400000}"/>
    <cellStyle name="Normal 3 4 5 2 3" xfId="16253" xr:uid="{00000000-0005-0000-0000-000035400000}"/>
    <cellStyle name="Normal 3 4 5 2 3 2" xfId="16254" xr:uid="{00000000-0005-0000-0000-000036400000}"/>
    <cellStyle name="Normal 3 4 5 2 3 2 2" xfId="16255" xr:uid="{00000000-0005-0000-0000-000037400000}"/>
    <cellStyle name="Normal 3 4 5 2 3 2 2 2" xfId="16256" xr:uid="{00000000-0005-0000-0000-000038400000}"/>
    <cellStyle name="Normal 3 4 5 2 3 2 2 3" xfId="16257" xr:uid="{00000000-0005-0000-0000-000039400000}"/>
    <cellStyle name="Normal 3 4 5 2 3 2 2 4" xfId="16258" xr:uid="{00000000-0005-0000-0000-00003A400000}"/>
    <cellStyle name="Normal 3 4 5 2 3 2 3" xfId="16259" xr:uid="{00000000-0005-0000-0000-00003B400000}"/>
    <cellStyle name="Normal 3 4 5 2 3 2 4" xfId="16260" xr:uid="{00000000-0005-0000-0000-00003C400000}"/>
    <cellStyle name="Normal 3 4 5 2 3 2 5" xfId="16261" xr:uid="{00000000-0005-0000-0000-00003D400000}"/>
    <cellStyle name="Normal 3 4 5 2 3 3" xfId="16262" xr:uid="{00000000-0005-0000-0000-00003E400000}"/>
    <cellStyle name="Normal 3 4 5 2 3 3 2" xfId="16263" xr:uid="{00000000-0005-0000-0000-00003F400000}"/>
    <cellStyle name="Normal 3 4 5 2 3 3 3" xfId="16264" xr:uid="{00000000-0005-0000-0000-000040400000}"/>
    <cellStyle name="Normal 3 4 5 2 3 3 4" xfId="16265" xr:uid="{00000000-0005-0000-0000-000041400000}"/>
    <cellStyle name="Normal 3 4 5 2 3 4" xfId="16266" xr:uid="{00000000-0005-0000-0000-000042400000}"/>
    <cellStyle name="Normal 3 4 5 2 3 5" xfId="16267" xr:uid="{00000000-0005-0000-0000-000043400000}"/>
    <cellStyle name="Normal 3 4 5 2 3 6" xfId="16268" xr:uid="{00000000-0005-0000-0000-000044400000}"/>
    <cellStyle name="Normal 3 4 5 2 4" xfId="16269" xr:uid="{00000000-0005-0000-0000-000045400000}"/>
    <cellStyle name="Normal 3 4 5 2 4 2" xfId="16270" xr:uid="{00000000-0005-0000-0000-000046400000}"/>
    <cellStyle name="Normal 3 4 5 2 4 2 2" xfId="16271" xr:uid="{00000000-0005-0000-0000-000047400000}"/>
    <cellStyle name="Normal 3 4 5 2 4 2 3" xfId="16272" xr:uid="{00000000-0005-0000-0000-000048400000}"/>
    <cellStyle name="Normal 3 4 5 2 4 2 4" xfId="16273" xr:uid="{00000000-0005-0000-0000-000049400000}"/>
    <cellStyle name="Normal 3 4 5 2 4 3" xfId="16274" xr:uid="{00000000-0005-0000-0000-00004A400000}"/>
    <cellStyle name="Normal 3 4 5 2 4 4" xfId="16275" xr:uid="{00000000-0005-0000-0000-00004B400000}"/>
    <cellStyle name="Normal 3 4 5 2 4 5" xfId="16276" xr:uid="{00000000-0005-0000-0000-00004C400000}"/>
    <cellStyle name="Normal 3 4 5 2 5" xfId="16277" xr:uid="{00000000-0005-0000-0000-00004D400000}"/>
    <cellStyle name="Normal 3 4 5 2 5 2" xfId="16278" xr:uid="{00000000-0005-0000-0000-00004E400000}"/>
    <cellStyle name="Normal 3 4 5 2 5 3" xfId="16279" xr:uid="{00000000-0005-0000-0000-00004F400000}"/>
    <cellStyle name="Normal 3 4 5 2 5 4" xfId="16280" xr:uid="{00000000-0005-0000-0000-000050400000}"/>
    <cellStyle name="Normal 3 4 5 2 6" xfId="16281" xr:uid="{00000000-0005-0000-0000-000051400000}"/>
    <cellStyle name="Normal 3 4 5 2 7" xfId="16282" xr:uid="{00000000-0005-0000-0000-000052400000}"/>
    <cellStyle name="Normal 3 4 5 2 8" xfId="16283" xr:uid="{00000000-0005-0000-0000-000053400000}"/>
    <cellStyle name="Normal 3 4 5 3" xfId="16284" xr:uid="{00000000-0005-0000-0000-000054400000}"/>
    <cellStyle name="Normal 3 4 5 3 2" xfId="16285" xr:uid="{00000000-0005-0000-0000-000055400000}"/>
    <cellStyle name="Normal 3 4 5 3 2 2" xfId="16286" xr:uid="{00000000-0005-0000-0000-000056400000}"/>
    <cellStyle name="Normal 3 4 5 3 2 2 2" xfId="16287" xr:uid="{00000000-0005-0000-0000-000057400000}"/>
    <cellStyle name="Normal 3 4 5 3 2 2 3" xfId="16288" xr:uid="{00000000-0005-0000-0000-000058400000}"/>
    <cellStyle name="Normal 3 4 5 3 2 2 4" xfId="16289" xr:uid="{00000000-0005-0000-0000-000059400000}"/>
    <cellStyle name="Normal 3 4 5 3 2 3" xfId="16290" xr:uid="{00000000-0005-0000-0000-00005A400000}"/>
    <cellStyle name="Normal 3 4 5 3 2 3 2" xfId="16291" xr:uid="{00000000-0005-0000-0000-00005B400000}"/>
    <cellStyle name="Normal 3 4 5 3 2 3 3" xfId="16292" xr:uid="{00000000-0005-0000-0000-00005C400000}"/>
    <cellStyle name="Normal 3 4 5 3 2 3 4" xfId="16293" xr:uid="{00000000-0005-0000-0000-00005D400000}"/>
    <cellStyle name="Normal 3 4 5 3 2 4" xfId="16294" xr:uid="{00000000-0005-0000-0000-00005E400000}"/>
    <cellStyle name="Normal 3 4 5 3 2 5" xfId="16295" xr:uid="{00000000-0005-0000-0000-00005F400000}"/>
    <cellStyle name="Normal 3 4 5 3 2 6" xfId="16296" xr:uid="{00000000-0005-0000-0000-000060400000}"/>
    <cellStyle name="Normal 3 4 5 3 3" xfId="16297" xr:uid="{00000000-0005-0000-0000-000061400000}"/>
    <cellStyle name="Normal 3 4 5 3 3 2" xfId="16298" xr:uid="{00000000-0005-0000-0000-000062400000}"/>
    <cellStyle name="Normal 3 4 5 3 3 3" xfId="16299" xr:uid="{00000000-0005-0000-0000-000063400000}"/>
    <cellStyle name="Normal 3 4 5 3 3 4" xfId="16300" xr:uid="{00000000-0005-0000-0000-000064400000}"/>
    <cellStyle name="Normal 3 4 5 3 4" xfId="16301" xr:uid="{00000000-0005-0000-0000-000065400000}"/>
    <cellStyle name="Normal 3 4 5 3 4 2" xfId="16302" xr:uid="{00000000-0005-0000-0000-000066400000}"/>
    <cellStyle name="Normal 3 4 5 3 4 3" xfId="16303" xr:uid="{00000000-0005-0000-0000-000067400000}"/>
    <cellStyle name="Normal 3 4 5 3 4 4" xfId="16304" xr:uid="{00000000-0005-0000-0000-000068400000}"/>
    <cellStyle name="Normal 3 4 5 3 5" xfId="16305" xr:uid="{00000000-0005-0000-0000-000069400000}"/>
    <cellStyle name="Normal 3 4 5 3 6" xfId="16306" xr:uid="{00000000-0005-0000-0000-00006A400000}"/>
    <cellStyle name="Normal 3 4 5 3 7" xfId="16307" xr:uid="{00000000-0005-0000-0000-00006B400000}"/>
    <cellStyle name="Normal 3 4 5 4" xfId="16308" xr:uid="{00000000-0005-0000-0000-00006C400000}"/>
    <cellStyle name="Normal 3 4 5 4 2" xfId="16309" xr:uid="{00000000-0005-0000-0000-00006D400000}"/>
    <cellStyle name="Normal 3 4 5 4 2 2" xfId="16310" xr:uid="{00000000-0005-0000-0000-00006E400000}"/>
    <cellStyle name="Normal 3 4 5 4 2 2 2" xfId="16311" xr:uid="{00000000-0005-0000-0000-00006F400000}"/>
    <cellStyle name="Normal 3 4 5 4 2 2 3" xfId="16312" xr:uid="{00000000-0005-0000-0000-000070400000}"/>
    <cellStyle name="Normal 3 4 5 4 2 2 4" xfId="16313" xr:uid="{00000000-0005-0000-0000-000071400000}"/>
    <cellStyle name="Normal 3 4 5 4 2 3" xfId="16314" xr:uid="{00000000-0005-0000-0000-000072400000}"/>
    <cellStyle name="Normal 3 4 5 4 2 4" xfId="16315" xr:uid="{00000000-0005-0000-0000-000073400000}"/>
    <cellStyle name="Normal 3 4 5 4 2 5" xfId="16316" xr:uid="{00000000-0005-0000-0000-000074400000}"/>
    <cellStyle name="Normal 3 4 5 4 3" xfId="16317" xr:uid="{00000000-0005-0000-0000-000075400000}"/>
    <cellStyle name="Normal 3 4 5 4 3 2" xfId="16318" xr:uid="{00000000-0005-0000-0000-000076400000}"/>
    <cellStyle name="Normal 3 4 5 4 3 3" xfId="16319" xr:uid="{00000000-0005-0000-0000-000077400000}"/>
    <cellStyle name="Normal 3 4 5 4 3 4" xfId="16320" xr:uid="{00000000-0005-0000-0000-000078400000}"/>
    <cellStyle name="Normal 3 4 5 4 4" xfId="16321" xr:uid="{00000000-0005-0000-0000-000079400000}"/>
    <cellStyle name="Normal 3 4 5 4 5" xfId="16322" xr:uid="{00000000-0005-0000-0000-00007A400000}"/>
    <cellStyle name="Normal 3 4 5 4 6" xfId="16323" xr:uid="{00000000-0005-0000-0000-00007B400000}"/>
    <cellStyle name="Normal 3 4 5 5" xfId="16324" xr:uid="{00000000-0005-0000-0000-00007C400000}"/>
    <cellStyle name="Normal 3 4 5 5 2" xfId="16325" xr:uid="{00000000-0005-0000-0000-00007D400000}"/>
    <cellStyle name="Normal 3 4 5 5 2 2" xfId="16326" xr:uid="{00000000-0005-0000-0000-00007E400000}"/>
    <cellStyle name="Normal 3 4 5 5 2 3" xfId="16327" xr:uid="{00000000-0005-0000-0000-00007F400000}"/>
    <cellStyle name="Normal 3 4 5 5 2 4" xfId="16328" xr:uid="{00000000-0005-0000-0000-000080400000}"/>
    <cellStyle name="Normal 3 4 5 6" xfId="16329" xr:uid="{00000000-0005-0000-0000-000081400000}"/>
    <cellStyle name="Normal 3 4 5 6 2" xfId="16330" xr:uid="{00000000-0005-0000-0000-000082400000}"/>
    <cellStyle name="Normal 3 4 5 6 2 2" xfId="16331" xr:uid="{00000000-0005-0000-0000-000083400000}"/>
    <cellStyle name="Normal 3 4 5 6 2 3" xfId="16332" xr:uid="{00000000-0005-0000-0000-000084400000}"/>
    <cellStyle name="Normal 3 4 5 6 2 4" xfId="16333" xr:uid="{00000000-0005-0000-0000-000085400000}"/>
    <cellStyle name="Normal 3 4 5 6 3" xfId="16334" xr:uid="{00000000-0005-0000-0000-000086400000}"/>
    <cellStyle name="Normal 3 4 5 6 4" xfId="16335" xr:uid="{00000000-0005-0000-0000-000087400000}"/>
    <cellStyle name="Normal 3 4 5 6 5" xfId="16336" xr:uid="{00000000-0005-0000-0000-000088400000}"/>
    <cellStyle name="Normal 3 4 5 7" xfId="16337" xr:uid="{00000000-0005-0000-0000-000089400000}"/>
    <cellStyle name="Normal 3 4 5 8" xfId="16338" xr:uid="{00000000-0005-0000-0000-00008A400000}"/>
    <cellStyle name="Normal 3 4 5 9" xfId="16339" xr:uid="{00000000-0005-0000-0000-00008B400000}"/>
    <cellStyle name="Normal 3 4 6" xfId="16340" xr:uid="{00000000-0005-0000-0000-00008C400000}"/>
    <cellStyle name="Normal 3 4 6 2" xfId="16341" xr:uid="{00000000-0005-0000-0000-00008D400000}"/>
    <cellStyle name="Normal 3 4 6 2 2" xfId="16342" xr:uid="{00000000-0005-0000-0000-00008E400000}"/>
    <cellStyle name="Normal 3 4 6 2 2 2" xfId="16343" xr:uid="{00000000-0005-0000-0000-00008F400000}"/>
    <cellStyle name="Normal 3 4 6 2 2 2 2" xfId="16344" xr:uid="{00000000-0005-0000-0000-000090400000}"/>
    <cellStyle name="Normal 3 4 6 2 2 2 3" xfId="16345" xr:uid="{00000000-0005-0000-0000-000091400000}"/>
    <cellStyle name="Normal 3 4 6 2 2 2 4" xfId="16346" xr:uid="{00000000-0005-0000-0000-000092400000}"/>
    <cellStyle name="Normal 3 4 6 2 2 3" xfId="16347" xr:uid="{00000000-0005-0000-0000-000093400000}"/>
    <cellStyle name="Normal 3 4 6 2 2 4" xfId="16348" xr:uid="{00000000-0005-0000-0000-000094400000}"/>
    <cellStyle name="Normal 3 4 6 2 2 5" xfId="16349" xr:uid="{00000000-0005-0000-0000-000095400000}"/>
    <cellStyle name="Normal 3 4 6 2 3" xfId="16350" xr:uid="{00000000-0005-0000-0000-000096400000}"/>
    <cellStyle name="Normal 3 4 6 2 3 2" xfId="16351" xr:uid="{00000000-0005-0000-0000-000097400000}"/>
    <cellStyle name="Normal 3 4 6 2 3 3" xfId="16352" xr:uid="{00000000-0005-0000-0000-000098400000}"/>
    <cellStyle name="Normal 3 4 6 2 3 4" xfId="16353" xr:uid="{00000000-0005-0000-0000-000099400000}"/>
    <cellStyle name="Normal 3 4 6 2 4" xfId="16354" xr:uid="{00000000-0005-0000-0000-00009A400000}"/>
    <cellStyle name="Normal 3 4 6 2 5" xfId="16355" xr:uid="{00000000-0005-0000-0000-00009B400000}"/>
    <cellStyle name="Normal 3 4 6 2 6" xfId="16356" xr:uid="{00000000-0005-0000-0000-00009C400000}"/>
    <cellStyle name="Normal 3 4 6 3" xfId="16357" xr:uid="{00000000-0005-0000-0000-00009D400000}"/>
    <cellStyle name="Normal 3 4 6 3 2" xfId="16358" xr:uid="{00000000-0005-0000-0000-00009E400000}"/>
    <cellStyle name="Normal 3 4 6 3 2 2" xfId="16359" xr:uid="{00000000-0005-0000-0000-00009F400000}"/>
    <cellStyle name="Normal 3 4 6 3 2 2 2" xfId="16360" xr:uid="{00000000-0005-0000-0000-0000A0400000}"/>
    <cellStyle name="Normal 3 4 6 3 2 2 3" xfId="16361" xr:uid="{00000000-0005-0000-0000-0000A1400000}"/>
    <cellStyle name="Normal 3 4 6 3 2 2 4" xfId="16362" xr:uid="{00000000-0005-0000-0000-0000A2400000}"/>
    <cellStyle name="Normal 3 4 6 3 2 3" xfId="16363" xr:uid="{00000000-0005-0000-0000-0000A3400000}"/>
    <cellStyle name="Normal 3 4 6 3 2 4" xfId="16364" xr:uid="{00000000-0005-0000-0000-0000A4400000}"/>
    <cellStyle name="Normal 3 4 6 3 2 5" xfId="16365" xr:uid="{00000000-0005-0000-0000-0000A5400000}"/>
    <cellStyle name="Normal 3 4 6 3 3" xfId="16366" xr:uid="{00000000-0005-0000-0000-0000A6400000}"/>
    <cellStyle name="Normal 3 4 6 3 3 2" xfId="16367" xr:uid="{00000000-0005-0000-0000-0000A7400000}"/>
    <cellStyle name="Normal 3 4 6 3 3 3" xfId="16368" xr:uid="{00000000-0005-0000-0000-0000A8400000}"/>
    <cellStyle name="Normal 3 4 6 3 3 4" xfId="16369" xr:uid="{00000000-0005-0000-0000-0000A9400000}"/>
    <cellStyle name="Normal 3 4 6 3 4" xfId="16370" xr:uid="{00000000-0005-0000-0000-0000AA400000}"/>
    <cellStyle name="Normal 3 4 6 3 5" xfId="16371" xr:uid="{00000000-0005-0000-0000-0000AB400000}"/>
    <cellStyle name="Normal 3 4 6 3 6" xfId="16372" xr:uid="{00000000-0005-0000-0000-0000AC400000}"/>
    <cellStyle name="Normal 3 4 6 4" xfId="16373" xr:uid="{00000000-0005-0000-0000-0000AD400000}"/>
    <cellStyle name="Normal 3 4 6 4 2" xfId="16374" xr:uid="{00000000-0005-0000-0000-0000AE400000}"/>
    <cellStyle name="Normal 3 4 6 4 2 2" xfId="16375" xr:uid="{00000000-0005-0000-0000-0000AF400000}"/>
    <cellStyle name="Normal 3 4 6 4 2 3" xfId="16376" xr:uid="{00000000-0005-0000-0000-0000B0400000}"/>
    <cellStyle name="Normal 3 4 6 4 2 4" xfId="16377" xr:uid="{00000000-0005-0000-0000-0000B1400000}"/>
    <cellStyle name="Normal 3 4 6 5" xfId="16378" xr:uid="{00000000-0005-0000-0000-0000B2400000}"/>
    <cellStyle name="Normal 3 4 6 5 2" xfId="16379" xr:uid="{00000000-0005-0000-0000-0000B3400000}"/>
    <cellStyle name="Normal 3 4 6 5 2 2" xfId="16380" xr:uid="{00000000-0005-0000-0000-0000B4400000}"/>
    <cellStyle name="Normal 3 4 6 5 2 3" xfId="16381" xr:uid="{00000000-0005-0000-0000-0000B5400000}"/>
    <cellStyle name="Normal 3 4 6 5 2 4" xfId="16382" xr:uid="{00000000-0005-0000-0000-0000B6400000}"/>
    <cellStyle name="Normal 3 4 6 5 3" xfId="16383" xr:uid="{00000000-0005-0000-0000-0000B7400000}"/>
    <cellStyle name="Normal 3 4 6 5 4" xfId="16384" xr:uid="{00000000-0005-0000-0000-0000B8400000}"/>
    <cellStyle name="Normal 3 4 6 5 5" xfId="16385" xr:uid="{00000000-0005-0000-0000-0000B9400000}"/>
    <cellStyle name="Normal 3 4 6 6" xfId="16386" xr:uid="{00000000-0005-0000-0000-0000BA400000}"/>
    <cellStyle name="Normal 3 4 6 7" xfId="16387" xr:uid="{00000000-0005-0000-0000-0000BB400000}"/>
    <cellStyle name="Normal 3 4 6 8" xfId="16388" xr:uid="{00000000-0005-0000-0000-0000BC400000}"/>
    <cellStyle name="Normal 3 4 7" xfId="16389" xr:uid="{00000000-0005-0000-0000-0000BD400000}"/>
    <cellStyle name="Normal 3 4 7 2" xfId="16390" xr:uid="{00000000-0005-0000-0000-0000BE400000}"/>
    <cellStyle name="Normal 3 4 7 2 2" xfId="16391" xr:uid="{00000000-0005-0000-0000-0000BF400000}"/>
    <cellStyle name="Normal 3 4 7 2 2 2" xfId="16392" xr:uid="{00000000-0005-0000-0000-0000C0400000}"/>
    <cellStyle name="Normal 3 4 7 2 2 2 2" xfId="16393" xr:uid="{00000000-0005-0000-0000-0000C1400000}"/>
    <cellStyle name="Normal 3 4 7 2 2 2 3" xfId="16394" xr:uid="{00000000-0005-0000-0000-0000C2400000}"/>
    <cellStyle name="Normal 3 4 7 2 2 2 4" xfId="16395" xr:uid="{00000000-0005-0000-0000-0000C3400000}"/>
    <cellStyle name="Normal 3 4 7 2 2 3" xfId="16396" xr:uid="{00000000-0005-0000-0000-0000C4400000}"/>
    <cellStyle name="Normal 3 4 7 2 2 4" xfId="16397" xr:uid="{00000000-0005-0000-0000-0000C5400000}"/>
    <cellStyle name="Normal 3 4 7 2 2 5" xfId="16398" xr:uid="{00000000-0005-0000-0000-0000C6400000}"/>
    <cellStyle name="Normal 3 4 7 2 3" xfId="16399" xr:uid="{00000000-0005-0000-0000-0000C7400000}"/>
    <cellStyle name="Normal 3 4 7 2 3 2" xfId="16400" xr:uid="{00000000-0005-0000-0000-0000C8400000}"/>
    <cellStyle name="Normal 3 4 7 2 3 3" xfId="16401" xr:uid="{00000000-0005-0000-0000-0000C9400000}"/>
    <cellStyle name="Normal 3 4 7 2 3 4" xfId="16402" xr:uid="{00000000-0005-0000-0000-0000CA400000}"/>
    <cellStyle name="Normal 3 4 7 2 4" xfId="16403" xr:uid="{00000000-0005-0000-0000-0000CB400000}"/>
    <cellStyle name="Normal 3 4 7 2 5" xfId="16404" xr:uid="{00000000-0005-0000-0000-0000CC400000}"/>
    <cellStyle name="Normal 3 4 7 2 6" xfId="16405" xr:uid="{00000000-0005-0000-0000-0000CD400000}"/>
    <cellStyle name="Normal 3 4 7 3" xfId="16406" xr:uid="{00000000-0005-0000-0000-0000CE400000}"/>
    <cellStyle name="Normal 3 4 7 3 2" xfId="16407" xr:uid="{00000000-0005-0000-0000-0000CF400000}"/>
    <cellStyle name="Normal 3 4 7 3 2 2" xfId="16408" xr:uid="{00000000-0005-0000-0000-0000D0400000}"/>
    <cellStyle name="Normal 3 4 7 3 2 2 2" xfId="16409" xr:uid="{00000000-0005-0000-0000-0000D1400000}"/>
    <cellStyle name="Normal 3 4 7 3 2 2 3" xfId="16410" xr:uid="{00000000-0005-0000-0000-0000D2400000}"/>
    <cellStyle name="Normal 3 4 7 3 2 2 4" xfId="16411" xr:uid="{00000000-0005-0000-0000-0000D3400000}"/>
    <cellStyle name="Normal 3 4 7 3 2 3" xfId="16412" xr:uid="{00000000-0005-0000-0000-0000D4400000}"/>
    <cellStyle name="Normal 3 4 7 3 2 4" xfId="16413" xr:uid="{00000000-0005-0000-0000-0000D5400000}"/>
    <cellStyle name="Normal 3 4 7 3 2 5" xfId="16414" xr:uid="{00000000-0005-0000-0000-0000D6400000}"/>
    <cellStyle name="Normal 3 4 7 3 3" xfId="16415" xr:uid="{00000000-0005-0000-0000-0000D7400000}"/>
    <cellStyle name="Normal 3 4 7 3 3 2" xfId="16416" xr:uid="{00000000-0005-0000-0000-0000D8400000}"/>
    <cellStyle name="Normal 3 4 7 3 3 3" xfId="16417" xr:uid="{00000000-0005-0000-0000-0000D9400000}"/>
    <cellStyle name="Normal 3 4 7 3 3 4" xfId="16418" xr:uid="{00000000-0005-0000-0000-0000DA400000}"/>
    <cellStyle name="Normal 3 4 7 3 4" xfId="16419" xr:uid="{00000000-0005-0000-0000-0000DB400000}"/>
    <cellStyle name="Normal 3 4 7 3 5" xfId="16420" xr:uid="{00000000-0005-0000-0000-0000DC400000}"/>
    <cellStyle name="Normal 3 4 7 3 6" xfId="16421" xr:uid="{00000000-0005-0000-0000-0000DD400000}"/>
    <cellStyle name="Normal 3 4 7 4" xfId="16422" xr:uid="{00000000-0005-0000-0000-0000DE400000}"/>
    <cellStyle name="Normal 3 4 7 4 2" xfId="16423" xr:uid="{00000000-0005-0000-0000-0000DF400000}"/>
    <cellStyle name="Normal 3 4 7 4 2 2" xfId="16424" xr:uid="{00000000-0005-0000-0000-0000E0400000}"/>
    <cellStyle name="Normal 3 4 7 4 2 3" xfId="16425" xr:uid="{00000000-0005-0000-0000-0000E1400000}"/>
    <cellStyle name="Normal 3 4 7 4 2 4" xfId="16426" xr:uid="{00000000-0005-0000-0000-0000E2400000}"/>
    <cellStyle name="Normal 3 4 7 5" xfId="16427" xr:uid="{00000000-0005-0000-0000-0000E3400000}"/>
    <cellStyle name="Normal 3 4 7 5 2" xfId="16428" xr:uid="{00000000-0005-0000-0000-0000E4400000}"/>
    <cellStyle name="Normal 3 4 7 5 2 2" xfId="16429" xr:uid="{00000000-0005-0000-0000-0000E5400000}"/>
    <cellStyle name="Normal 3 4 7 5 2 3" xfId="16430" xr:uid="{00000000-0005-0000-0000-0000E6400000}"/>
    <cellStyle name="Normal 3 4 7 5 2 4" xfId="16431" xr:uid="{00000000-0005-0000-0000-0000E7400000}"/>
    <cellStyle name="Normal 3 4 7 5 3" xfId="16432" xr:uid="{00000000-0005-0000-0000-0000E8400000}"/>
    <cellStyle name="Normal 3 4 7 5 4" xfId="16433" xr:uid="{00000000-0005-0000-0000-0000E9400000}"/>
    <cellStyle name="Normal 3 4 7 5 5" xfId="16434" xr:uid="{00000000-0005-0000-0000-0000EA400000}"/>
    <cellStyle name="Normal 3 4 7 6" xfId="16435" xr:uid="{00000000-0005-0000-0000-0000EB400000}"/>
    <cellStyle name="Normal 3 4 7 7" xfId="16436" xr:uid="{00000000-0005-0000-0000-0000EC400000}"/>
    <cellStyle name="Normal 3 4 7 8" xfId="16437" xr:uid="{00000000-0005-0000-0000-0000ED400000}"/>
    <cellStyle name="Normal 3 4 8" xfId="16438" xr:uid="{00000000-0005-0000-0000-0000EE400000}"/>
    <cellStyle name="Normal 3 4 8 2" xfId="16439" xr:uid="{00000000-0005-0000-0000-0000EF400000}"/>
    <cellStyle name="Normal 3 4 8 2 2" xfId="16440" xr:uid="{00000000-0005-0000-0000-0000F0400000}"/>
    <cellStyle name="Normal 3 4 8 2 2 2" xfId="16441" xr:uid="{00000000-0005-0000-0000-0000F1400000}"/>
    <cellStyle name="Normal 3 4 8 2 2 3" xfId="16442" xr:uid="{00000000-0005-0000-0000-0000F2400000}"/>
    <cellStyle name="Normal 3 4 8 2 2 4" xfId="16443" xr:uid="{00000000-0005-0000-0000-0000F3400000}"/>
    <cellStyle name="Normal 3 4 8 3" xfId="16444" xr:uid="{00000000-0005-0000-0000-0000F4400000}"/>
    <cellStyle name="Normal 3 4 8 3 2" xfId="16445" xr:uid="{00000000-0005-0000-0000-0000F5400000}"/>
    <cellStyle name="Normal 3 4 8 3 2 2" xfId="16446" xr:uid="{00000000-0005-0000-0000-0000F6400000}"/>
    <cellStyle name="Normal 3 4 8 3 2 3" xfId="16447" xr:uid="{00000000-0005-0000-0000-0000F7400000}"/>
    <cellStyle name="Normal 3 4 8 3 2 4" xfId="16448" xr:uid="{00000000-0005-0000-0000-0000F8400000}"/>
    <cellStyle name="Normal 3 4 8 3 3" xfId="16449" xr:uid="{00000000-0005-0000-0000-0000F9400000}"/>
    <cellStyle name="Normal 3 4 8 3 4" xfId="16450" xr:uid="{00000000-0005-0000-0000-0000FA400000}"/>
    <cellStyle name="Normal 3 4 8 3 5" xfId="16451" xr:uid="{00000000-0005-0000-0000-0000FB400000}"/>
    <cellStyle name="Normal 3 4 8 4" xfId="16452" xr:uid="{00000000-0005-0000-0000-0000FC400000}"/>
    <cellStyle name="Normal 3 4 8 5" xfId="16453" xr:uid="{00000000-0005-0000-0000-0000FD400000}"/>
    <cellStyle name="Normal 3 4 8 6" xfId="16454" xr:uid="{00000000-0005-0000-0000-0000FE400000}"/>
    <cellStyle name="Normal 3 4 9" xfId="16455" xr:uid="{00000000-0005-0000-0000-0000FF400000}"/>
    <cellStyle name="Normal 3 4 9 2" xfId="16456" xr:uid="{00000000-0005-0000-0000-000000410000}"/>
    <cellStyle name="Normal 3 4 9 2 2" xfId="16457" xr:uid="{00000000-0005-0000-0000-000001410000}"/>
    <cellStyle name="Normal 3 4 9 2 2 2" xfId="16458" xr:uid="{00000000-0005-0000-0000-000002410000}"/>
    <cellStyle name="Normal 3 4 9 2 2 3" xfId="16459" xr:uid="{00000000-0005-0000-0000-000003410000}"/>
    <cellStyle name="Normal 3 4 9 2 2 4" xfId="16460" xr:uid="{00000000-0005-0000-0000-000004410000}"/>
    <cellStyle name="Normal 3 4 9 3" xfId="16461" xr:uid="{00000000-0005-0000-0000-000005410000}"/>
    <cellStyle name="Normal 3 4 9 3 2" xfId="16462" xr:uid="{00000000-0005-0000-0000-000006410000}"/>
    <cellStyle name="Normal 3 4 9 3 2 2" xfId="16463" xr:uid="{00000000-0005-0000-0000-000007410000}"/>
    <cellStyle name="Normal 3 4 9 3 2 3" xfId="16464" xr:uid="{00000000-0005-0000-0000-000008410000}"/>
    <cellStyle name="Normal 3 4 9 3 2 4" xfId="16465" xr:uid="{00000000-0005-0000-0000-000009410000}"/>
    <cellStyle name="Normal 3 4 9 3 3" xfId="16466" xr:uid="{00000000-0005-0000-0000-00000A410000}"/>
    <cellStyle name="Normal 3 4 9 3 4" xfId="16467" xr:uid="{00000000-0005-0000-0000-00000B410000}"/>
    <cellStyle name="Normal 3 4 9 3 5" xfId="16468" xr:uid="{00000000-0005-0000-0000-00000C410000}"/>
    <cellStyle name="Normal 3 4 9 4" xfId="16469" xr:uid="{00000000-0005-0000-0000-00000D410000}"/>
    <cellStyle name="Normal 3 4 9 5" xfId="16470" xr:uid="{00000000-0005-0000-0000-00000E410000}"/>
    <cellStyle name="Normal 3 4 9 6" xfId="16471" xr:uid="{00000000-0005-0000-0000-00000F410000}"/>
    <cellStyle name="Normal 3 4 9 7" xfId="16472" xr:uid="{00000000-0005-0000-0000-000010410000}"/>
    <cellStyle name="Normal 3 40" xfId="16473" xr:uid="{00000000-0005-0000-0000-000011410000}"/>
    <cellStyle name="Normal 3 40 2" xfId="16474" xr:uid="{00000000-0005-0000-0000-000012410000}"/>
    <cellStyle name="Normal 3 41" xfId="16475" xr:uid="{00000000-0005-0000-0000-000013410000}"/>
    <cellStyle name="Normal 3 41 2" xfId="16476" xr:uid="{00000000-0005-0000-0000-000014410000}"/>
    <cellStyle name="Normal 3 42" xfId="16477" xr:uid="{00000000-0005-0000-0000-000015410000}"/>
    <cellStyle name="Normal 3 42 2" xfId="16478" xr:uid="{00000000-0005-0000-0000-000016410000}"/>
    <cellStyle name="Normal 3 43" xfId="16479" xr:uid="{00000000-0005-0000-0000-000017410000}"/>
    <cellStyle name="Normal 3 43 2" xfId="16480" xr:uid="{00000000-0005-0000-0000-000018410000}"/>
    <cellStyle name="Normal 3 44" xfId="16481" xr:uid="{00000000-0005-0000-0000-000019410000}"/>
    <cellStyle name="Normal 3 44 2" xfId="16482" xr:uid="{00000000-0005-0000-0000-00001A410000}"/>
    <cellStyle name="Normal 3 45" xfId="16483" xr:uid="{00000000-0005-0000-0000-00001B410000}"/>
    <cellStyle name="Normal 3 45 2" xfId="16484" xr:uid="{00000000-0005-0000-0000-00001C410000}"/>
    <cellStyle name="Normal 3 46" xfId="16485" xr:uid="{00000000-0005-0000-0000-00001D410000}"/>
    <cellStyle name="Normal 3 46 2" xfId="16486" xr:uid="{00000000-0005-0000-0000-00001E410000}"/>
    <cellStyle name="Normal 3 47" xfId="16487" xr:uid="{00000000-0005-0000-0000-00001F410000}"/>
    <cellStyle name="Normal 3 47 2" xfId="16488" xr:uid="{00000000-0005-0000-0000-000020410000}"/>
    <cellStyle name="Normal 3 5" xfId="16489" xr:uid="{00000000-0005-0000-0000-000021410000}"/>
    <cellStyle name="Normal 3 5 10" xfId="16490" xr:uid="{00000000-0005-0000-0000-000022410000}"/>
    <cellStyle name="Normal 3 5 10 2" xfId="16491" xr:uid="{00000000-0005-0000-0000-000023410000}"/>
    <cellStyle name="Normal 3 5 11" xfId="16492" xr:uid="{00000000-0005-0000-0000-000024410000}"/>
    <cellStyle name="Normal 3 5 11 2" xfId="16493" xr:uid="{00000000-0005-0000-0000-000025410000}"/>
    <cellStyle name="Normal 3 5 12" xfId="16494" xr:uid="{00000000-0005-0000-0000-000026410000}"/>
    <cellStyle name="Normal 3 5 12 2" xfId="16495" xr:uid="{00000000-0005-0000-0000-000027410000}"/>
    <cellStyle name="Normal 3 5 13" xfId="16496" xr:uid="{00000000-0005-0000-0000-000028410000}"/>
    <cellStyle name="Normal 3 5 13 2" xfId="16497" xr:uid="{00000000-0005-0000-0000-000029410000}"/>
    <cellStyle name="Normal 3 5 14" xfId="16498" xr:uid="{00000000-0005-0000-0000-00002A410000}"/>
    <cellStyle name="Normal 3 5 14 2" xfId="16499" xr:uid="{00000000-0005-0000-0000-00002B410000}"/>
    <cellStyle name="Normal 3 5 14 3" xfId="16500" xr:uid="{00000000-0005-0000-0000-00002C410000}"/>
    <cellStyle name="Normal 3 5 14 3 2" xfId="16501" xr:uid="{00000000-0005-0000-0000-00002D410000}"/>
    <cellStyle name="Normal 3 5 14 3 3" xfId="16502" xr:uid="{00000000-0005-0000-0000-00002E410000}"/>
    <cellStyle name="Normal 3 5 14 3 4" xfId="16503" xr:uid="{00000000-0005-0000-0000-00002F410000}"/>
    <cellStyle name="Normal 3 5 14 4" xfId="16504" xr:uid="{00000000-0005-0000-0000-000030410000}"/>
    <cellStyle name="Normal 3 5 14 5" xfId="16505" xr:uid="{00000000-0005-0000-0000-000031410000}"/>
    <cellStyle name="Normal 3 5 14 6" xfId="16506" xr:uid="{00000000-0005-0000-0000-000032410000}"/>
    <cellStyle name="Normal 3 5 15" xfId="16507" xr:uid="{00000000-0005-0000-0000-000033410000}"/>
    <cellStyle name="Normal 3 5 16" xfId="16508" xr:uid="{00000000-0005-0000-0000-000034410000}"/>
    <cellStyle name="Normal 3 5 17" xfId="16509" xr:uid="{00000000-0005-0000-0000-000035410000}"/>
    <cellStyle name="Normal 3 5 18" xfId="16510" xr:uid="{00000000-0005-0000-0000-000036410000}"/>
    <cellStyle name="Normal 3 5 19" xfId="16511" xr:uid="{00000000-0005-0000-0000-000037410000}"/>
    <cellStyle name="Normal 3 5 2" xfId="16512" xr:uid="{00000000-0005-0000-0000-000038410000}"/>
    <cellStyle name="Normal 3 5 2 2" xfId="16513" xr:uid="{00000000-0005-0000-0000-000039410000}"/>
    <cellStyle name="Normal 3 5 2 2 2" xfId="16514" xr:uid="{00000000-0005-0000-0000-00003A410000}"/>
    <cellStyle name="Normal 3 5 2 2 2 2" xfId="16515" xr:uid="{00000000-0005-0000-0000-00003B410000}"/>
    <cellStyle name="Normal 3 5 2 2 2 2 2" xfId="16516" xr:uid="{00000000-0005-0000-0000-00003C410000}"/>
    <cellStyle name="Normal 3 5 2 2 2 2 3" xfId="16517" xr:uid="{00000000-0005-0000-0000-00003D410000}"/>
    <cellStyle name="Normal 3 5 2 2 2 2 4" xfId="16518" xr:uid="{00000000-0005-0000-0000-00003E410000}"/>
    <cellStyle name="Normal 3 5 2 2 2 3" xfId="16519" xr:uid="{00000000-0005-0000-0000-00003F410000}"/>
    <cellStyle name="Normal 3 5 2 2 2 4" xfId="16520" xr:uid="{00000000-0005-0000-0000-000040410000}"/>
    <cellStyle name="Normal 3 5 2 2 2 5" xfId="16521" xr:uid="{00000000-0005-0000-0000-000041410000}"/>
    <cellStyle name="Normal 3 5 2 2 3" xfId="16522" xr:uid="{00000000-0005-0000-0000-000042410000}"/>
    <cellStyle name="Normal 3 5 2 2 4" xfId="16523" xr:uid="{00000000-0005-0000-0000-000043410000}"/>
    <cellStyle name="Normal 3 5 2 2 4 2" xfId="16524" xr:uid="{00000000-0005-0000-0000-000044410000}"/>
    <cellStyle name="Normal 3 5 2 2 4 3" xfId="16525" xr:uid="{00000000-0005-0000-0000-000045410000}"/>
    <cellStyle name="Normal 3 5 2 2 4 4" xfId="16526" xr:uid="{00000000-0005-0000-0000-000046410000}"/>
    <cellStyle name="Normal 3 5 2 2 5" xfId="16527" xr:uid="{00000000-0005-0000-0000-000047410000}"/>
    <cellStyle name="Normal 3 5 2 2 6" xfId="16528" xr:uid="{00000000-0005-0000-0000-000048410000}"/>
    <cellStyle name="Normal 3 5 2 2 7" xfId="16529" xr:uid="{00000000-0005-0000-0000-000049410000}"/>
    <cellStyle name="Normal 3 5 2 3" xfId="16530" xr:uid="{00000000-0005-0000-0000-00004A410000}"/>
    <cellStyle name="Normal 3 5 2 3 2" xfId="16531" xr:uid="{00000000-0005-0000-0000-00004B410000}"/>
    <cellStyle name="Normal 3 5 2 3 2 2" xfId="16532" xr:uid="{00000000-0005-0000-0000-00004C410000}"/>
    <cellStyle name="Normal 3 5 2 3 2 2 2" xfId="16533" xr:uid="{00000000-0005-0000-0000-00004D410000}"/>
    <cellStyle name="Normal 3 5 2 3 2 2 3" xfId="16534" xr:uid="{00000000-0005-0000-0000-00004E410000}"/>
    <cellStyle name="Normal 3 5 2 3 2 2 4" xfId="16535" xr:uid="{00000000-0005-0000-0000-00004F410000}"/>
    <cellStyle name="Normal 3 5 2 3 2 3" xfId="16536" xr:uid="{00000000-0005-0000-0000-000050410000}"/>
    <cellStyle name="Normal 3 5 2 3 2 4" xfId="16537" xr:uid="{00000000-0005-0000-0000-000051410000}"/>
    <cellStyle name="Normal 3 5 2 3 2 5" xfId="16538" xr:uid="{00000000-0005-0000-0000-000052410000}"/>
    <cellStyle name="Normal 3 5 2 3 3" xfId="16539" xr:uid="{00000000-0005-0000-0000-000053410000}"/>
    <cellStyle name="Normal 3 5 2 3 3 2" xfId="16540" xr:uid="{00000000-0005-0000-0000-000054410000}"/>
    <cellStyle name="Normal 3 5 2 3 3 3" xfId="16541" xr:uid="{00000000-0005-0000-0000-000055410000}"/>
    <cellStyle name="Normal 3 5 2 3 3 4" xfId="16542" xr:uid="{00000000-0005-0000-0000-000056410000}"/>
    <cellStyle name="Normal 3 5 2 3 4" xfId="16543" xr:uid="{00000000-0005-0000-0000-000057410000}"/>
    <cellStyle name="Normal 3 5 2 3 5" xfId="16544" xr:uid="{00000000-0005-0000-0000-000058410000}"/>
    <cellStyle name="Normal 3 5 2 3 6" xfId="16545" xr:uid="{00000000-0005-0000-0000-000059410000}"/>
    <cellStyle name="Normal 3 5 2 4" xfId="16546" xr:uid="{00000000-0005-0000-0000-00005A410000}"/>
    <cellStyle name="Normal 3 5 2 5" xfId="16547" xr:uid="{00000000-0005-0000-0000-00005B410000}"/>
    <cellStyle name="Normal 3 5 2 5 2" xfId="16548" xr:uid="{00000000-0005-0000-0000-00005C410000}"/>
    <cellStyle name="Normal 3 5 2 5 2 2" xfId="16549" xr:uid="{00000000-0005-0000-0000-00005D410000}"/>
    <cellStyle name="Normal 3 5 2 5 2 3" xfId="16550" xr:uid="{00000000-0005-0000-0000-00005E410000}"/>
    <cellStyle name="Normal 3 5 2 5 2 4" xfId="16551" xr:uid="{00000000-0005-0000-0000-00005F410000}"/>
    <cellStyle name="Normal 3 5 2 5 3" xfId="16552" xr:uid="{00000000-0005-0000-0000-000060410000}"/>
    <cellStyle name="Normal 3 5 2 5 4" xfId="16553" xr:uid="{00000000-0005-0000-0000-000061410000}"/>
    <cellStyle name="Normal 3 5 2 5 5" xfId="16554" xr:uid="{00000000-0005-0000-0000-000062410000}"/>
    <cellStyle name="Normal 3 5 2 6" xfId="16555" xr:uid="{00000000-0005-0000-0000-000063410000}"/>
    <cellStyle name="Normal 3 5 2 6 2" xfId="16556" xr:uid="{00000000-0005-0000-0000-000064410000}"/>
    <cellStyle name="Normal 3 5 2 6 3" xfId="16557" xr:uid="{00000000-0005-0000-0000-000065410000}"/>
    <cellStyle name="Normal 3 5 2 6 4" xfId="16558" xr:uid="{00000000-0005-0000-0000-000066410000}"/>
    <cellStyle name="Normal 3 5 2 7" xfId="16559" xr:uid="{00000000-0005-0000-0000-000067410000}"/>
    <cellStyle name="Normal 3 5 2 8" xfId="16560" xr:uid="{00000000-0005-0000-0000-000068410000}"/>
    <cellStyle name="Normal 3 5 2 9" xfId="16561" xr:uid="{00000000-0005-0000-0000-000069410000}"/>
    <cellStyle name="Normal 3 5 20" xfId="16562" xr:uid="{00000000-0005-0000-0000-00006A410000}"/>
    <cellStyle name="Normal 3 5 21" xfId="16563" xr:uid="{00000000-0005-0000-0000-00006B410000}"/>
    <cellStyle name="Normal 3 5 22" xfId="16564" xr:uid="{00000000-0005-0000-0000-00006C410000}"/>
    <cellStyle name="Normal 3 5 23" xfId="16565" xr:uid="{00000000-0005-0000-0000-00006D410000}"/>
    <cellStyle name="Normal 3 5 24" xfId="16566" xr:uid="{00000000-0005-0000-0000-00006E410000}"/>
    <cellStyle name="Normal 3 5 25" xfId="16567" xr:uid="{00000000-0005-0000-0000-00006F410000}"/>
    <cellStyle name="Normal 3 5 26" xfId="16568" xr:uid="{00000000-0005-0000-0000-000070410000}"/>
    <cellStyle name="Normal 3 5 27" xfId="16569" xr:uid="{00000000-0005-0000-0000-000071410000}"/>
    <cellStyle name="Normal 3 5 28" xfId="16570" xr:uid="{00000000-0005-0000-0000-000072410000}"/>
    <cellStyle name="Normal 3 5 29" xfId="16571" xr:uid="{00000000-0005-0000-0000-000073410000}"/>
    <cellStyle name="Normal 3 5 3" xfId="16572" xr:uid="{00000000-0005-0000-0000-000074410000}"/>
    <cellStyle name="Normal 3 5 3 2" xfId="16573" xr:uid="{00000000-0005-0000-0000-000075410000}"/>
    <cellStyle name="Normal 3 5 3 2 2" xfId="16574" xr:uid="{00000000-0005-0000-0000-000076410000}"/>
    <cellStyle name="Normal 3 5 3 3" xfId="16575" xr:uid="{00000000-0005-0000-0000-000077410000}"/>
    <cellStyle name="Normal 3 5 3 3 2" xfId="16576" xr:uid="{00000000-0005-0000-0000-000078410000}"/>
    <cellStyle name="Normal 3 5 3 3 2 2" xfId="16577" xr:uid="{00000000-0005-0000-0000-000079410000}"/>
    <cellStyle name="Normal 3 5 3 3 2 3" xfId="16578" xr:uid="{00000000-0005-0000-0000-00007A410000}"/>
    <cellStyle name="Normal 3 5 3 3 2 4" xfId="16579" xr:uid="{00000000-0005-0000-0000-00007B410000}"/>
    <cellStyle name="Normal 3 5 3 3 3" xfId="16580" xr:uid="{00000000-0005-0000-0000-00007C410000}"/>
    <cellStyle name="Normal 3 5 3 3 4" xfId="16581" xr:uid="{00000000-0005-0000-0000-00007D410000}"/>
    <cellStyle name="Normal 3 5 3 3 5" xfId="16582" xr:uid="{00000000-0005-0000-0000-00007E410000}"/>
    <cellStyle name="Normal 3 5 3 4" xfId="16583" xr:uid="{00000000-0005-0000-0000-00007F410000}"/>
    <cellStyle name="Normal 3 5 3 5" xfId="16584" xr:uid="{00000000-0005-0000-0000-000080410000}"/>
    <cellStyle name="Normal 3 5 3 5 2" xfId="16585" xr:uid="{00000000-0005-0000-0000-000081410000}"/>
    <cellStyle name="Normal 3 5 3 5 3" xfId="16586" xr:uid="{00000000-0005-0000-0000-000082410000}"/>
    <cellStyle name="Normal 3 5 3 5 4" xfId="16587" xr:uid="{00000000-0005-0000-0000-000083410000}"/>
    <cellStyle name="Normal 3 5 3 6" xfId="16588" xr:uid="{00000000-0005-0000-0000-000084410000}"/>
    <cellStyle name="Normal 3 5 3 7" xfId="16589" xr:uid="{00000000-0005-0000-0000-000085410000}"/>
    <cellStyle name="Normal 3 5 3 8" xfId="16590" xr:uid="{00000000-0005-0000-0000-000086410000}"/>
    <cellStyle name="Normal 3 5 30" xfId="16591" xr:uid="{00000000-0005-0000-0000-000087410000}"/>
    <cellStyle name="Normal 3 5 31" xfId="16592" xr:uid="{00000000-0005-0000-0000-000088410000}"/>
    <cellStyle name="Normal 3 5 32" xfId="16593" xr:uid="{00000000-0005-0000-0000-000089410000}"/>
    <cellStyle name="Normal 3 5 33" xfId="16594" xr:uid="{00000000-0005-0000-0000-00008A410000}"/>
    <cellStyle name="Normal 3 5 34" xfId="16595" xr:uid="{00000000-0005-0000-0000-00008B410000}"/>
    <cellStyle name="Normal 3 5 35" xfId="16596" xr:uid="{00000000-0005-0000-0000-00008C410000}"/>
    <cellStyle name="Normal 3 5 36" xfId="16597" xr:uid="{00000000-0005-0000-0000-00008D410000}"/>
    <cellStyle name="Normal 3 5 37" xfId="16598" xr:uid="{00000000-0005-0000-0000-00008E410000}"/>
    <cellStyle name="Normal 3 5 38" xfId="16599" xr:uid="{00000000-0005-0000-0000-00008F410000}"/>
    <cellStyle name="Normal 3 5 39" xfId="16600" xr:uid="{00000000-0005-0000-0000-000090410000}"/>
    <cellStyle name="Normal 3 5 4" xfId="16601" xr:uid="{00000000-0005-0000-0000-000091410000}"/>
    <cellStyle name="Normal 3 5 4 2" xfId="16602" xr:uid="{00000000-0005-0000-0000-000092410000}"/>
    <cellStyle name="Normal 3 5 4 2 2" xfId="16603" xr:uid="{00000000-0005-0000-0000-000093410000}"/>
    <cellStyle name="Normal 3 5 4 3" xfId="16604" xr:uid="{00000000-0005-0000-0000-000094410000}"/>
    <cellStyle name="Normal 3 5 4 3 2" xfId="16605" xr:uid="{00000000-0005-0000-0000-000095410000}"/>
    <cellStyle name="Normal 3 5 4 3 2 2" xfId="16606" xr:uid="{00000000-0005-0000-0000-000096410000}"/>
    <cellStyle name="Normal 3 5 4 3 2 3" xfId="16607" xr:uid="{00000000-0005-0000-0000-000097410000}"/>
    <cellStyle name="Normal 3 5 4 3 2 4" xfId="16608" xr:uid="{00000000-0005-0000-0000-000098410000}"/>
    <cellStyle name="Normal 3 5 4 3 3" xfId="16609" xr:uid="{00000000-0005-0000-0000-000099410000}"/>
    <cellStyle name="Normal 3 5 4 3 4" xfId="16610" xr:uid="{00000000-0005-0000-0000-00009A410000}"/>
    <cellStyle name="Normal 3 5 4 3 5" xfId="16611" xr:uid="{00000000-0005-0000-0000-00009B410000}"/>
    <cellStyle name="Normal 3 5 4 4" xfId="16612" xr:uid="{00000000-0005-0000-0000-00009C410000}"/>
    <cellStyle name="Normal 3 5 4 5" xfId="16613" xr:uid="{00000000-0005-0000-0000-00009D410000}"/>
    <cellStyle name="Normal 3 5 4 5 2" xfId="16614" xr:uid="{00000000-0005-0000-0000-00009E410000}"/>
    <cellStyle name="Normal 3 5 4 5 3" xfId="16615" xr:uid="{00000000-0005-0000-0000-00009F410000}"/>
    <cellStyle name="Normal 3 5 4 5 4" xfId="16616" xr:uid="{00000000-0005-0000-0000-0000A0410000}"/>
    <cellStyle name="Normal 3 5 4 6" xfId="16617" xr:uid="{00000000-0005-0000-0000-0000A1410000}"/>
    <cellStyle name="Normal 3 5 4 7" xfId="16618" xr:uid="{00000000-0005-0000-0000-0000A2410000}"/>
    <cellStyle name="Normal 3 5 4 8" xfId="16619" xr:uid="{00000000-0005-0000-0000-0000A3410000}"/>
    <cellStyle name="Normal 3 5 40" xfId="16620" xr:uid="{00000000-0005-0000-0000-0000A4410000}"/>
    <cellStyle name="Normal 3 5 41" xfId="16621" xr:uid="{00000000-0005-0000-0000-0000A5410000}"/>
    <cellStyle name="Normal 3 5 42" xfId="16622" xr:uid="{00000000-0005-0000-0000-0000A6410000}"/>
    <cellStyle name="Normal 3 5 43" xfId="16623" xr:uid="{00000000-0005-0000-0000-0000A7410000}"/>
    <cellStyle name="Normal 3 5 44" xfId="16624" xr:uid="{00000000-0005-0000-0000-0000A8410000}"/>
    <cellStyle name="Normal 3 5 45" xfId="16625" xr:uid="{00000000-0005-0000-0000-0000A9410000}"/>
    <cellStyle name="Normal 3 5 46" xfId="16626" xr:uid="{00000000-0005-0000-0000-0000AA410000}"/>
    <cellStyle name="Normal 3 5 47" xfId="16627" xr:uid="{00000000-0005-0000-0000-0000AB410000}"/>
    <cellStyle name="Normal 3 5 48" xfId="16628" xr:uid="{00000000-0005-0000-0000-0000AC410000}"/>
    <cellStyle name="Normal 3 5 49" xfId="16629" xr:uid="{00000000-0005-0000-0000-0000AD410000}"/>
    <cellStyle name="Normal 3 5 5" xfId="16630" xr:uid="{00000000-0005-0000-0000-0000AE410000}"/>
    <cellStyle name="Normal 3 5 5 2" xfId="16631" xr:uid="{00000000-0005-0000-0000-0000AF410000}"/>
    <cellStyle name="Normal 3 5 5 3" xfId="16632" xr:uid="{00000000-0005-0000-0000-0000B0410000}"/>
    <cellStyle name="Normal 3 5 50" xfId="16633" xr:uid="{00000000-0005-0000-0000-0000B1410000}"/>
    <cellStyle name="Normal 3 5 51" xfId="16634" xr:uid="{00000000-0005-0000-0000-0000B2410000}"/>
    <cellStyle name="Normal 3 5 52" xfId="16635" xr:uid="{00000000-0005-0000-0000-0000B3410000}"/>
    <cellStyle name="Normal 3 5 53" xfId="16636" xr:uid="{00000000-0005-0000-0000-0000B4410000}"/>
    <cellStyle name="Normal 3 5 54" xfId="16637" xr:uid="{00000000-0005-0000-0000-0000B5410000}"/>
    <cellStyle name="Normal 3 5 55" xfId="16638" xr:uid="{00000000-0005-0000-0000-0000B6410000}"/>
    <cellStyle name="Normal 3 5 56" xfId="16639" xr:uid="{00000000-0005-0000-0000-0000B7410000}"/>
    <cellStyle name="Normal 3 5 57" xfId="16640" xr:uid="{00000000-0005-0000-0000-0000B8410000}"/>
    <cellStyle name="Normal 3 5 58" xfId="16641" xr:uid="{00000000-0005-0000-0000-0000B9410000}"/>
    <cellStyle name="Normal 3 5 59" xfId="16642" xr:uid="{00000000-0005-0000-0000-0000BA410000}"/>
    <cellStyle name="Normal 3 5 6" xfId="16643" xr:uid="{00000000-0005-0000-0000-0000BB410000}"/>
    <cellStyle name="Normal 3 5 6 2" xfId="16644" xr:uid="{00000000-0005-0000-0000-0000BC410000}"/>
    <cellStyle name="Normal 3 5 60" xfId="16645" xr:uid="{00000000-0005-0000-0000-0000BD410000}"/>
    <cellStyle name="Normal 3 5 61" xfId="16646" xr:uid="{00000000-0005-0000-0000-0000BE410000}"/>
    <cellStyle name="Normal 3 5 62" xfId="16647" xr:uid="{00000000-0005-0000-0000-0000BF410000}"/>
    <cellStyle name="Normal 3 5 63" xfId="16648" xr:uid="{00000000-0005-0000-0000-0000C0410000}"/>
    <cellStyle name="Normal 3 5 64" xfId="16649" xr:uid="{00000000-0005-0000-0000-0000C1410000}"/>
    <cellStyle name="Normal 3 5 65" xfId="16650" xr:uid="{00000000-0005-0000-0000-0000C2410000}"/>
    <cellStyle name="Normal 3 5 66" xfId="16651" xr:uid="{00000000-0005-0000-0000-0000C3410000}"/>
    <cellStyle name="Normal 3 5 67" xfId="16652" xr:uid="{00000000-0005-0000-0000-0000C4410000}"/>
    <cellStyle name="Normal 3 5 68" xfId="16653" xr:uid="{00000000-0005-0000-0000-0000C5410000}"/>
    <cellStyle name="Normal 3 5 69" xfId="16654" xr:uid="{00000000-0005-0000-0000-0000C6410000}"/>
    <cellStyle name="Normal 3 5 7" xfId="16655" xr:uid="{00000000-0005-0000-0000-0000C7410000}"/>
    <cellStyle name="Normal 3 5 7 2" xfId="16656" xr:uid="{00000000-0005-0000-0000-0000C8410000}"/>
    <cellStyle name="Normal 3 5 70" xfId="16657" xr:uid="{00000000-0005-0000-0000-0000C9410000}"/>
    <cellStyle name="Normal 3 5 71" xfId="16658" xr:uid="{00000000-0005-0000-0000-0000CA410000}"/>
    <cellStyle name="Normal 3 5 72" xfId="16659" xr:uid="{00000000-0005-0000-0000-0000CB410000}"/>
    <cellStyle name="Normal 3 5 73" xfId="16660" xr:uid="{00000000-0005-0000-0000-0000CC410000}"/>
    <cellStyle name="Normal 3 5 74" xfId="16661" xr:uid="{00000000-0005-0000-0000-0000CD410000}"/>
    <cellStyle name="Normal 3 5 75" xfId="16662" xr:uid="{00000000-0005-0000-0000-0000CE410000}"/>
    <cellStyle name="Normal 3 5 76" xfId="16663" xr:uid="{00000000-0005-0000-0000-0000CF410000}"/>
    <cellStyle name="Normal 3 5 77" xfId="16664" xr:uid="{00000000-0005-0000-0000-0000D0410000}"/>
    <cellStyle name="Normal 3 5 78" xfId="16665" xr:uid="{00000000-0005-0000-0000-0000D1410000}"/>
    <cellStyle name="Normal 3 5 79" xfId="16666" xr:uid="{00000000-0005-0000-0000-0000D2410000}"/>
    <cellStyle name="Normal 3 5 8" xfId="16667" xr:uid="{00000000-0005-0000-0000-0000D3410000}"/>
    <cellStyle name="Normal 3 5 8 2" xfId="16668" xr:uid="{00000000-0005-0000-0000-0000D4410000}"/>
    <cellStyle name="Normal 3 5 80" xfId="16669" xr:uid="{00000000-0005-0000-0000-0000D5410000}"/>
    <cellStyle name="Normal 3 5 81" xfId="16670" xr:uid="{00000000-0005-0000-0000-0000D6410000}"/>
    <cellStyle name="Normal 3 5 82" xfId="16671" xr:uid="{00000000-0005-0000-0000-0000D7410000}"/>
    <cellStyle name="Normal 3 5 83" xfId="16672" xr:uid="{00000000-0005-0000-0000-0000D8410000}"/>
    <cellStyle name="Normal 3 5 84" xfId="16673" xr:uid="{00000000-0005-0000-0000-0000D9410000}"/>
    <cellStyle name="Normal 3 5 85" xfId="16674" xr:uid="{00000000-0005-0000-0000-0000DA410000}"/>
    <cellStyle name="Normal 3 5 86" xfId="16675" xr:uid="{00000000-0005-0000-0000-0000DB410000}"/>
    <cellStyle name="Normal 3 5 87" xfId="16676" xr:uid="{00000000-0005-0000-0000-0000DC410000}"/>
    <cellStyle name="Normal 3 5 88" xfId="16677" xr:uid="{00000000-0005-0000-0000-0000DD410000}"/>
    <cellStyle name="Normal 3 5 89" xfId="16678" xr:uid="{00000000-0005-0000-0000-0000DE410000}"/>
    <cellStyle name="Normal 3 5 9" xfId="16679" xr:uid="{00000000-0005-0000-0000-0000DF410000}"/>
    <cellStyle name="Normal 3 5 9 2" xfId="16680" xr:uid="{00000000-0005-0000-0000-0000E0410000}"/>
    <cellStyle name="Normal 3 5 90" xfId="16681" xr:uid="{00000000-0005-0000-0000-0000E1410000}"/>
    <cellStyle name="Normal 3 5 91" xfId="16682" xr:uid="{00000000-0005-0000-0000-0000E2410000}"/>
    <cellStyle name="Normal 3 5 92" xfId="16683" xr:uid="{00000000-0005-0000-0000-0000E3410000}"/>
    <cellStyle name="Normal 3 5 93" xfId="16684" xr:uid="{00000000-0005-0000-0000-0000E4410000}"/>
    <cellStyle name="Normal 3 5 94" xfId="16685" xr:uid="{00000000-0005-0000-0000-0000E5410000}"/>
    <cellStyle name="Normal 3 5 95" xfId="16686" xr:uid="{00000000-0005-0000-0000-0000E6410000}"/>
    <cellStyle name="Normal 3 5 95 2" xfId="16687" xr:uid="{00000000-0005-0000-0000-0000E7410000}"/>
    <cellStyle name="Normal 3 5 95 3" xfId="16688" xr:uid="{00000000-0005-0000-0000-0000E8410000}"/>
    <cellStyle name="Normal 3 5 95 4" xfId="16689" xr:uid="{00000000-0005-0000-0000-0000E9410000}"/>
    <cellStyle name="Normal 3 5 96" xfId="16690" xr:uid="{00000000-0005-0000-0000-0000EA410000}"/>
    <cellStyle name="Normal 3 5 97" xfId="16691" xr:uid="{00000000-0005-0000-0000-0000EB410000}"/>
    <cellStyle name="Normal 3 5 98" xfId="16692" xr:uid="{00000000-0005-0000-0000-0000EC410000}"/>
    <cellStyle name="Normal 3 6" xfId="16693" xr:uid="{00000000-0005-0000-0000-0000ED410000}"/>
    <cellStyle name="Normal 3 6 10" xfId="16694" xr:uid="{00000000-0005-0000-0000-0000EE410000}"/>
    <cellStyle name="Normal 3 6 2" xfId="16695" xr:uid="{00000000-0005-0000-0000-0000EF410000}"/>
    <cellStyle name="Normal 3 6 2 2" xfId="16696" xr:uid="{00000000-0005-0000-0000-0000F0410000}"/>
    <cellStyle name="Normal 3 6 2 2 2" xfId="16697" xr:uid="{00000000-0005-0000-0000-0000F1410000}"/>
    <cellStyle name="Normal 3 6 2 2 3" xfId="16698" xr:uid="{00000000-0005-0000-0000-0000F2410000}"/>
    <cellStyle name="Normal 3 6 2 2 3 2" xfId="16699" xr:uid="{00000000-0005-0000-0000-0000F3410000}"/>
    <cellStyle name="Normal 3 6 2 2 3 2 2" xfId="16700" xr:uid="{00000000-0005-0000-0000-0000F4410000}"/>
    <cellStyle name="Normal 3 6 2 2 3 2 3" xfId="16701" xr:uid="{00000000-0005-0000-0000-0000F5410000}"/>
    <cellStyle name="Normal 3 6 2 2 3 2 4" xfId="16702" xr:uid="{00000000-0005-0000-0000-0000F6410000}"/>
    <cellStyle name="Normal 3 6 2 2 3 3" xfId="16703" xr:uid="{00000000-0005-0000-0000-0000F7410000}"/>
    <cellStyle name="Normal 3 6 2 2 3 4" xfId="16704" xr:uid="{00000000-0005-0000-0000-0000F8410000}"/>
    <cellStyle name="Normal 3 6 2 2 3 5" xfId="16705" xr:uid="{00000000-0005-0000-0000-0000F9410000}"/>
    <cellStyle name="Normal 3 6 2 2 4" xfId="16706" xr:uid="{00000000-0005-0000-0000-0000FA410000}"/>
    <cellStyle name="Normal 3 6 2 2 4 2" xfId="16707" xr:uid="{00000000-0005-0000-0000-0000FB410000}"/>
    <cellStyle name="Normal 3 6 2 2 4 3" xfId="16708" xr:uid="{00000000-0005-0000-0000-0000FC410000}"/>
    <cellStyle name="Normal 3 6 2 2 4 4" xfId="16709" xr:uid="{00000000-0005-0000-0000-0000FD410000}"/>
    <cellStyle name="Normal 3 6 2 2 5" xfId="16710" xr:uid="{00000000-0005-0000-0000-0000FE410000}"/>
    <cellStyle name="Normal 3 6 2 2 6" xfId="16711" xr:uid="{00000000-0005-0000-0000-0000FF410000}"/>
    <cellStyle name="Normal 3 6 2 2 7" xfId="16712" xr:uid="{00000000-0005-0000-0000-000000420000}"/>
    <cellStyle name="Normal 3 6 2 3" xfId="16713" xr:uid="{00000000-0005-0000-0000-000001420000}"/>
    <cellStyle name="Normal 3 6 2 3 2" xfId="16714" xr:uid="{00000000-0005-0000-0000-000002420000}"/>
    <cellStyle name="Normal 3 6 2 3 2 2" xfId="16715" xr:uid="{00000000-0005-0000-0000-000003420000}"/>
    <cellStyle name="Normal 3 6 2 3 2 2 2" xfId="16716" xr:uid="{00000000-0005-0000-0000-000004420000}"/>
    <cellStyle name="Normal 3 6 2 3 2 2 3" xfId="16717" xr:uid="{00000000-0005-0000-0000-000005420000}"/>
    <cellStyle name="Normal 3 6 2 3 2 2 4" xfId="16718" xr:uid="{00000000-0005-0000-0000-000006420000}"/>
    <cellStyle name="Normal 3 6 2 3 2 3" xfId="16719" xr:uid="{00000000-0005-0000-0000-000007420000}"/>
    <cellStyle name="Normal 3 6 2 3 2 4" xfId="16720" xr:uid="{00000000-0005-0000-0000-000008420000}"/>
    <cellStyle name="Normal 3 6 2 3 2 5" xfId="16721" xr:uid="{00000000-0005-0000-0000-000009420000}"/>
    <cellStyle name="Normal 3 6 2 3 3" xfId="16722" xr:uid="{00000000-0005-0000-0000-00000A420000}"/>
    <cellStyle name="Normal 3 6 2 3 3 2" xfId="16723" xr:uid="{00000000-0005-0000-0000-00000B420000}"/>
    <cellStyle name="Normal 3 6 2 3 3 3" xfId="16724" xr:uid="{00000000-0005-0000-0000-00000C420000}"/>
    <cellStyle name="Normal 3 6 2 3 3 4" xfId="16725" xr:uid="{00000000-0005-0000-0000-00000D420000}"/>
    <cellStyle name="Normal 3 6 2 3 4" xfId="16726" xr:uid="{00000000-0005-0000-0000-00000E420000}"/>
    <cellStyle name="Normal 3 6 2 3 5" xfId="16727" xr:uid="{00000000-0005-0000-0000-00000F420000}"/>
    <cellStyle name="Normal 3 6 2 3 6" xfId="16728" xr:uid="{00000000-0005-0000-0000-000010420000}"/>
    <cellStyle name="Normal 3 6 2 4" xfId="16729" xr:uid="{00000000-0005-0000-0000-000011420000}"/>
    <cellStyle name="Normal 3 6 2 5" xfId="16730" xr:uid="{00000000-0005-0000-0000-000012420000}"/>
    <cellStyle name="Normal 3 6 2 5 2" xfId="16731" xr:uid="{00000000-0005-0000-0000-000013420000}"/>
    <cellStyle name="Normal 3 6 2 5 2 2" xfId="16732" xr:uid="{00000000-0005-0000-0000-000014420000}"/>
    <cellStyle name="Normal 3 6 2 5 2 3" xfId="16733" xr:uid="{00000000-0005-0000-0000-000015420000}"/>
    <cellStyle name="Normal 3 6 2 5 2 4" xfId="16734" xr:uid="{00000000-0005-0000-0000-000016420000}"/>
    <cellStyle name="Normal 3 6 2 5 3" xfId="16735" xr:uid="{00000000-0005-0000-0000-000017420000}"/>
    <cellStyle name="Normal 3 6 2 5 4" xfId="16736" xr:uid="{00000000-0005-0000-0000-000018420000}"/>
    <cellStyle name="Normal 3 6 2 5 5" xfId="16737" xr:uid="{00000000-0005-0000-0000-000019420000}"/>
    <cellStyle name="Normal 3 6 2 6" xfId="16738" xr:uid="{00000000-0005-0000-0000-00001A420000}"/>
    <cellStyle name="Normal 3 6 2 6 2" xfId="16739" xr:uid="{00000000-0005-0000-0000-00001B420000}"/>
    <cellStyle name="Normal 3 6 2 6 3" xfId="16740" xr:uid="{00000000-0005-0000-0000-00001C420000}"/>
    <cellStyle name="Normal 3 6 2 6 4" xfId="16741" xr:uid="{00000000-0005-0000-0000-00001D420000}"/>
    <cellStyle name="Normal 3 6 2 7" xfId="16742" xr:uid="{00000000-0005-0000-0000-00001E420000}"/>
    <cellStyle name="Normal 3 6 2 8" xfId="16743" xr:uid="{00000000-0005-0000-0000-00001F420000}"/>
    <cellStyle name="Normal 3 6 2 9" xfId="16744" xr:uid="{00000000-0005-0000-0000-000020420000}"/>
    <cellStyle name="Normal 3 6 3" xfId="16745" xr:uid="{00000000-0005-0000-0000-000021420000}"/>
    <cellStyle name="Normal 3 6 3 2" xfId="16746" xr:uid="{00000000-0005-0000-0000-000022420000}"/>
    <cellStyle name="Normal 3 6 3 3" xfId="16747" xr:uid="{00000000-0005-0000-0000-000023420000}"/>
    <cellStyle name="Normal 3 6 3 3 2" xfId="16748" xr:uid="{00000000-0005-0000-0000-000024420000}"/>
    <cellStyle name="Normal 3 6 3 3 2 2" xfId="16749" xr:uid="{00000000-0005-0000-0000-000025420000}"/>
    <cellStyle name="Normal 3 6 3 3 2 3" xfId="16750" xr:uid="{00000000-0005-0000-0000-000026420000}"/>
    <cellStyle name="Normal 3 6 3 3 2 4" xfId="16751" xr:uid="{00000000-0005-0000-0000-000027420000}"/>
    <cellStyle name="Normal 3 6 3 3 3" xfId="16752" xr:uid="{00000000-0005-0000-0000-000028420000}"/>
    <cellStyle name="Normal 3 6 3 3 4" xfId="16753" xr:uid="{00000000-0005-0000-0000-000029420000}"/>
    <cellStyle name="Normal 3 6 3 3 5" xfId="16754" xr:uid="{00000000-0005-0000-0000-00002A420000}"/>
    <cellStyle name="Normal 3 6 3 4" xfId="16755" xr:uid="{00000000-0005-0000-0000-00002B420000}"/>
    <cellStyle name="Normal 3 6 3 5" xfId="16756" xr:uid="{00000000-0005-0000-0000-00002C420000}"/>
    <cellStyle name="Normal 3 6 3 5 2" xfId="16757" xr:uid="{00000000-0005-0000-0000-00002D420000}"/>
    <cellStyle name="Normal 3 6 3 5 3" xfId="16758" xr:uid="{00000000-0005-0000-0000-00002E420000}"/>
    <cellStyle name="Normal 3 6 3 5 4" xfId="16759" xr:uid="{00000000-0005-0000-0000-00002F420000}"/>
    <cellStyle name="Normal 3 6 3 6" xfId="16760" xr:uid="{00000000-0005-0000-0000-000030420000}"/>
    <cellStyle name="Normal 3 6 3 7" xfId="16761" xr:uid="{00000000-0005-0000-0000-000031420000}"/>
    <cellStyle name="Normal 3 6 3 8" xfId="16762" xr:uid="{00000000-0005-0000-0000-000032420000}"/>
    <cellStyle name="Normal 3 6 4" xfId="16763" xr:uid="{00000000-0005-0000-0000-000033420000}"/>
    <cellStyle name="Normal 3 6 4 2" xfId="16764" xr:uid="{00000000-0005-0000-0000-000034420000}"/>
    <cellStyle name="Normal 3 6 4 2 2" xfId="16765" xr:uid="{00000000-0005-0000-0000-000035420000}"/>
    <cellStyle name="Normal 3 6 4 2 2 2" xfId="16766" xr:uid="{00000000-0005-0000-0000-000036420000}"/>
    <cellStyle name="Normal 3 6 4 2 2 3" xfId="16767" xr:uid="{00000000-0005-0000-0000-000037420000}"/>
    <cellStyle name="Normal 3 6 4 2 2 4" xfId="16768" xr:uid="{00000000-0005-0000-0000-000038420000}"/>
    <cellStyle name="Normal 3 6 4 2 3" xfId="16769" xr:uid="{00000000-0005-0000-0000-000039420000}"/>
    <cellStyle name="Normal 3 6 4 2 4" xfId="16770" xr:uid="{00000000-0005-0000-0000-00003A420000}"/>
    <cellStyle name="Normal 3 6 4 2 5" xfId="16771" xr:uid="{00000000-0005-0000-0000-00003B420000}"/>
    <cellStyle name="Normal 3 6 4 3" xfId="16772" xr:uid="{00000000-0005-0000-0000-00003C420000}"/>
    <cellStyle name="Normal 3 6 4 3 2" xfId="16773" xr:uid="{00000000-0005-0000-0000-00003D420000}"/>
    <cellStyle name="Normal 3 6 4 3 3" xfId="16774" xr:uid="{00000000-0005-0000-0000-00003E420000}"/>
    <cellStyle name="Normal 3 6 4 3 4" xfId="16775" xr:uid="{00000000-0005-0000-0000-00003F420000}"/>
    <cellStyle name="Normal 3 6 4 4" xfId="16776" xr:uid="{00000000-0005-0000-0000-000040420000}"/>
    <cellStyle name="Normal 3 6 4 5" xfId="16777" xr:uid="{00000000-0005-0000-0000-000041420000}"/>
    <cellStyle name="Normal 3 6 4 6" xfId="16778" xr:uid="{00000000-0005-0000-0000-000042420000}"/>
    <cellStyle name="Normal 3 6 5" xfId="16779" xr:uid="{00000000-0005-0000-0000-000043420000}"/>
    <cellStyle name="Normal 3 6 6" xfId="16780" xr:uid="{00000000-0005-0000-0000-000044420000}"/>
    <cellStyle name="Normal 3 6 6 2" xfId="16781" xr:uid="{00000000-0005-0000-0000-000045420000}"/>
    <cellStyle name="Normal 3 6 6 2 2" xfId="16782" xr:uid="{00000000-0005-0000-0000-000046420000}"/>
    <cellStyle name="Normal 3 6 6 2 3" xfId="16783" xr:uid="{00000000-0005-0000-0000-000047420000}"/>
    <cellStyle name="Normal 3 6 6 2 4" xfId="16784" xr:uid="{00000000-0005-0000-0000-000048420000}"/>
    <cellStyle name="Normal 3 6 6 3" xfId="16785" xr:uid="{00000000-0005-0000-0000-000049420000}"/>
    <cellStyle name="Normal 3 6 6 4" xfId="16786" xr:uid="{00000000-0005-0000-0000-00004A420000}"/>
    <cellStyle name="Normal 3 6 6 5" xfId="16787" xr:uid="{00000000-0005-0000-0000-00004B420000}"/>
    <cellStyle name="Normal 3 6 7" xfId="16788" xr:uid="{00000000-0005-0000-0000-00004C420000}"/>
    <cellStyle name="Normal 3 6 7 2" xfId="16789" xr:uid="{00000000-0005-0000-0000-00004D420000}"/>
    <cellStyle name="Normal 3 6 7 3" xfId="16790" xr:uid="{00000000-0005-0000-0000-00004E420000}"/>
    <cellStyle name="Normal 3 6 7 4" xfId="16791" xr:uid="{00000000-0005-0000-0000-00004F420000}"/>
    <cellStyle name="Normal 3 6 8" xfId="16792" xr:uid="{00000000-0005-0000-0000-000050420000}"/>
    <cellStyle name="Normal 3 6 9" xfId="16793" xr:uid="{00000000-0005-0000-0000-000051420000}"/>
    <cellStyle name="Normal 3 7" xfId="16794" xr:uid="{00000000-0005-0000-0000-000052420000}"/>
    <cellStyle name="Normal 3 7 10" xfId="16795" xr:uid="{00000000-0005-0000-0000-000053420000}"/>
    <cellStyle name="Normal 3 7 2" xfId="16796" xr:uid="{00000000-0005-0000-0000-000054420000}"/>
    <cellStyle name="Normal 3 7 2 2" xfId="16797" xr:uid="{00000000-0005-0000-0000-000055420000}"/>
    <cellStyle name="Normal 3 7 2 2 2" xfId="16798" xr:uid="{00000000-0005-0000-0000-000056420000}"/>
    <cellStyle name="Normal 3 7 2 2 2 2" xfId="16799" xr:uid="{00000000-0005-0000-0000-000057420000}"/>
    <cellStyle name="Normal 3 7 2 2 2 2 2" xfId="16800" xr:uid="{00000000-0005-0000-0000-000058420000}"/>
    <cellStyle name="Normal 3 7 2 2 2 2 3" xfId="16801" xr:uid="{00000000-0005-0000-0000-000059420000}"/>
    <cellStyle name="Normal 3 7 2 2 2 2 4" xfId="16802" xr:uid="{00000000-0005-0000-0000-00005A420000}"/>
    <cellStyle name="Normal 3 7 2 2 2 3" xfId="16803" xr:uid="{00000000-0005-0000-0000-00005B420000}"/>
    <cellStyle name="Normal 3 7 2 2 2 4" xfId="16804" xr:uid="{00000000-0005-0000-0000-00005C420000}"/>
    <cellStyle name="Normal 3 7 2 2 2 5" xfId="16805" xr:uid="{00000000-0005-0000-0000-00005D420000}"/>
    <cellStyle name="Normal 3 7 2 2 3" xfId="16806" xr:uid="{00000000-0005-0000-0000-00005E420000}"/>
    <cellStyle name="Normal 3 7 2 2 3 2" xfId="16807" xr:uid="{00000000-0005-0000-0000-00005F420000}"/>
    <cellStyle name="Normal 3 7 2 2 3 3" xfId="16808" xr:uid="{00000000-0005-0000-0000-000060420000}"/>
    <cellStyle name="Normal 3 7 2 2 3 4" xfId="16809" xr:uid="{00000000-0005-0000-0000-000061420000}"/>
    <cellStyle name="Normal 3 7 2 2 4" xfId="16810" xr:uid="{00000000-0005-0000-0000-000062420000}"/>
    <cellStyle name="Normal 3 7 2 2 5" xfId="16811" xr:uid="{00000000-0005-0000-0000-000063420000}"/>
    <cellStyle name="Normal 3 7 2 2 6" xfId="16812" xr:uid="{00000000-0005-0000-0000-000064420000}"/>
    <cellStyle name="Normal 3 7 2 3" xfId="16813" xr:uid="{00000000-0005-0000-0000-000065420000}"/>
    <cellStyle name="Normal 3 7 2 3 2" xfId="16814" xr:uid="{00000000-0005-0000-0000-000066420000}"/>
    <cellStyle name="Normal 3 7 2 3 2 2" xfId="16815" xr:uid="{00000000-0005-0000-0000-000067420000}"/>
    <cellStyle name="Normal 3 7 2 3 2 2 2" xfId="16816" xr:uid="{00000000-0005-0000-0000-000068420000}"/>
    <cellStyle name="Normal 3 7 2 3 2 2 3" xfId="16817" xr:uid="{00000000-0005-0000-0000-000069420000}"/>
    <cellStyle name="Normal 3 7 2 3 2 2 4" xfId="16818" xr:uid="{00000000-0005-0000-0000-00006A420000}"/>
    <cellStyle name="Normal 3 7 2 3 2 3" xfId="16819" xr:uid="{00000000-0005-0000-0000-00006B420000}"/>
    <cellStyle name="Normal 3 7 2 3 2 4" xfId="16820" xr:uid="{00000000-0005-0000-0000-00006C420000}"/>
    <cellStyle name="Normal 3 7 2 3 2 5" xfId="16821" xr:uid="{00000000-0005-0000-0000-00006D420000}"/>
    <cellStyle name="Normal 3 7 2 3 3" xfId="16822" xr:uid="{00000000-0005-0000-0000-00006E420000}"/>
    <cellStyle name="Normal 3 7 2 3 3 2" xfId="16823" xr:uid="{00000000-0005-0000-0000-00006F420000}"/>
    <cellStyle name="Normal 3 7 2 3 3 3" xfId="16824" xr:uid="{00000000-0005-0000-0000-000070420000}"/>
    <cellStyle name="Normal 3 7 2 3 3 4" xfId="16825" xr:uid="{00000000-0005-0000-0000-000071420000}"/>
    <cellStyle name="Normal 3 7 2 3 4" xfId="16826" xr:uid="{00000000-0005-0000-0000-000072420000}"/>
    <cellStyle name="Normal 3 7 2 3 5" xfId="16827" xr:uid="{00000000-0005-0000-0000-000073420000}"/>
    <cellStyle name="Normal 3 7 2 3 6" xfId="16828" xr:uid="{00000000-0005-0000-0000-000074420000}"/>
    <cellStyle name="Normal 3 7 2 4" xfId="16829" xr:uid="{00000000-0005-0000-0000-000075420000}"/>
    <cellStyle name="Normal 3 7 2 5" xfId="16830" xr:uid="{00000000-0005-0000-0000-000076420000}"/>
    <cellStyle name="Normal 3 7 2 5 2" xfId="16831" xr:uid="{00000000-0005-0000-0000-000077420000}"/>
    <cellStyle name="Normal 3 7 2 5 2 2" xfId="16832" xr:uid="{00000000-0005-0000-0000-000078420000}"/>
    <cellStyle name="Normal 3 7 2 5 2 3" xfId="16833" xr:uid="{00000000-0005-0000-0000-000079420000}"/>
    <cellStyle name="Normal 3 7 2 5 2 4" xfId="16834" xr:uid="{00000000-0005-0000-0000-00007A420000}"/>
    <cellStyle name="Normal 3 7 2 5 3" xfId="16835" xr:uid="{00000000-0005-0000-0000-00007B420000}"/>
    <cellStyle name="Normal 3 7 2 5 4" xfId="16836" xr:uid="{00000000-0005-0000-0000-00007C420000}"/>
    <cellStyle name="Normal 3 7 2 5 5" xfId="16837" xr:uid="{00000000-0005-0000-0000-00007D420000}"/>
    <cellStyle name="Normal 3 7 2 6" xfId="16838" xr:uid="{00000000-0005-0000-0000-00007E420000}"/>
    <cellStyle name="Normal 3 7 2 6 2" xfId="16839" xr:uid="{00000000-0005-0000-0000-00007F420000}"/>
    <cellStyle name="Normal 3 7 2 6 3" xfId="16840" xr:uid="{00000000-0005-0000-0000-000080420000}"/>
    <cellStyle name="Normal 3 7 2 6 4" xfId="16841" xr:uid="{00000000-0005-0000-0000-000081420000}"/>
    <cellStyle name="Normal 3 7 2 7" xfId="16842" xr:uid="{00000000-0005-0000-0000-000082420000}"/>
    <cellStyle name="Normal 3 7 2 8" xfId="16843" xr:uid="{00000000-0005-0000-0000-000083420000}"/>
    <cellStyle name="Normal 3 7 2 9" xfId="16844" xr:uid="{00000000-0005-0000-0000-000084420000}"/>
    <cellStyle name="Normal 3 7 3" xfId="16845" xr:uid="{00000000-0005-0000-0000-000085420000}"/>
    <cellStyle name="Normal 3 7 3 2" xfId="16846" xr:uid="{00000000-0005-0000-0000-000086420000}"/>
    <cellStyle name="Normal 3 7 3 2 2" xfId="16847" xr:uid="{00000000-0005-0000-0000-000087420000}"/>
    <cellStyle name="Normal 3 7 3 2 2 2" xfId="16848" xr:uid="{00000000-0005-0000-0000-000088420000}"/>
    <cellStyle name="Normal 3 7 3 2 2 2 2" xfId="16849" xr:uid="{00000000-0005-0000-0000-000089420000}"/>
    <cellStyle name="Normal 3 7 3 2 2 2 3" xfId="16850" xr:uid="{00000000-0005-0000-0000-00008A420000}"/>
    <cellStyle name="Normal 3 7 3 2 2 2 4" xfId="16851" xr:uid="{00000000-0005-0000-0000-00008B420000}"/>
    <cellStyle name="Normal 3 7 3 2 2 3" xfId="16852" xr:uid="{00000000-0005-0000-0000-00008C420000}"/>
    <cellStyle name="Normal 3 7 3 2 2 4" xfId="16853" xr:uid="{00000000-0005-0000-0000-00008D420000}"/>
    <cellStyle name="Normal 3 7 3 2 2 5" xfId="16854" xr:uid="{00000000-0005-0000-0000-00008E420000}"/>
    <cellStyle name="Normal 3 7 3 2 3" xfId="16855" xr:uid="{00000000-0005-0000-0000-00008F420000}"/>
    <cellStyle name="Normal 3 7 3 2 3 2" xfId="16856" xr:uid="{00000000-0005-0000-0000-000090420000}"/>
    <cellStyle name="Normal 3 7 3 2 3 3" xfId="16857" xr:uid="{00000000-0005-0000-0000-000091420000}"/>
    <cellStyle name="Normal 3 7 3 2 3 4" xfId="16858" xr:uid="{00000000-0005-0000-0000-000092420000}"/>
    <cellStyle name="Normal 3 7 3 2 4" xfId="16859" xr:uid="{00000000-0005-0000-0000-000093420000}"/>
    <cellStyle name="Normal 3 7 3 2 5" xfId="16860" xr:uid="{00000000-0005-0000-0000-000094420000}"/>
    <cellStyle name="Normal 3 7 3 2 6" xfId="16861" xr:uid="{00000000-0005-0000-0000-000095420000}"/>
    <cellStyle name="Normal 3 7 3 3" xfId="16862" xr:uid="{00000000-0005-0000-0000-000096420000}"/>
    <cellStyle name="Normal 3 7 3 3 2" xfId="16863" xr:uid="{00000000-0005-0000-0000-000097420000}"/>
    <cellStyle name="Normal 3 7 3 3 2 2" xfId="16864" xr:uid="{00000000-0005-0000-0000-000098420000}"/>
    <cellStyle name="Normal 3 7 3 3 2 3" xfId="16865" xr:uid="{00000000-0005-0000-0000-000099420000}"/>
    <cellStyle name="Normal 3 7 3 3 2 4" xfId="16866" xr:uid="{00000000-0005-0000-0000-00009A420000}"/>
    <cellStyle name="Normal 3 7 3 3 3" xfId="16867" xr:uid="{00000000-0005-0000-0000-00009B420000}"/>
    <cellStyle name="Normal 3 7 3 3 4" xfId="16868" xr:uid="{00000000-0005-0000-0000-00009C420000}"/>
    <cellStyle name="Normal 3 7 3 3 5" xfId="16869" xr:uid="{00000000-0005-0000-0000-00009D420000}"/>
    <cellStyle name="Normal 3 7 3 4" xfId="16870" xr:uid="{00000000-0005-0000-0000-00009E420000}"/>
    <cellStyle name="Normal 3 7 3 5" xfId="16871" xr:uid="{00000000-0005-0000-0000-00009F420000}"/>
    <cellStyle name="Normal 3 7 3 5 2" xfId="16872" xr:uid="{00000000-0005-0000-0000-0000A0420000}"/>
    <cellStyle name="Normal 3 7 3 5 3" xfId="16873" xr:uid="{00000000-0005-0000-0000-0000A1420000}"/>
    <cellStyle name="Normal 3 7 3 5 4" xfId="16874" xr:uid="{00000000-0005-0000-0000-0000A2420000}"/>
    <cellStyle name="Normal 3 7 3 6" xfId="16875" xr:uid="{00000000-0005-0000-0000-0000A3420000}"/>
    <cellStyle name="Normal 3 7 3 7" xfId="16876" xr:uid="{00000000-0005-0000-0000-0000A4420000}"/>
    <cellStyle name="Normal 3 7 3 8" xfId="16877" xr:uid="{00000000-0005-0000-0000-0000A5420000}"/>
    <cellStyle name="Normal 3 7 4" xfId="16878" xr:uid="{00000000-0005-0000-0000-0000A6420000}"/>
    <cellStyle name="Normal 3 7 4 2" xfId="16879" xr:uid="{00000000-0005-0000-0000-0000A7420000}"/>
    <cellStyle name="Normal 3 7 4 2 2" xfId="16880" xr:uid="{00000000-0005-0000-0000-0000A8420000}"/>
    <cellStyle name="Normal 3 7 4 2 2 2" xfId="16881" xr:uid="{00000000-0005-0000-0000-0000A9420000}"/>
    <cellStyle name="Normal 3 7 4 2 2 3" xfId="16882" xr:uid="{00000000-0005-0000-0000-0000AA420000}"/>
    <cellStyle name="Normal 3 7 4 2 2 4" xfId="16883" xr:uid="{00000000-0005-0000-0000-0000AB420000}"/>
    <cellStyle name="Normal 3 7 4 2 3" xfId="16884" xr:uid="{00000000-0005-0000-0000-0000AC420000}"/>
    <cellStyle name="Normal 3 7 4 2 4" xfId="16885" xr:uid="{00000000-0005-0000-0000-0000AD420000}"/>
    <cellStyle name="Normal 3 7 4 2 5" xfId="16886" xr:uid="{00000000-0005-0000-0000-0000AE420000}"/>
    <cellStyle name="Normal 3 7 4 3" xfId="16887" xr:uid="{00000000-0005-0000-0000-0000AF420000}"/>
    <cellStyle name="Normal 3 7 4 3 2" xfId="16888" xr:uid="{00000000-0005-0000-0000-0000B0420000}"/>
    <cellStyle name="Normal 3 7 4 3 3" xfId="16889" xr:uid="{00000000-0005-0000-0000-0000B1420000}"/>
    <cellStyle name="Normal 3 7 4 3 4" xfId="16890" xr:uid="{00000000-0005-0000-0000-0000B2420000}"/>
    <cellStyle name="Normal 3 7 4 4" xfId="16891" xr:uid="{00000000-0005-0000-0000-0000B3420000}"/>
    <cellStyle name="Normal 3 7 4 5" xfId="16892" xr:uid="{00000000-0005-0000-0000-0000B4420000}"/>
    <cellStyle name="Normal 3 7 4 6" xfId="16893" xr:uid="{00000000-0005-0000-0000-0000B5420000}"/>
    <cellStyle name="Normal 3 7 5" xfId="16894" xr:uid="{00000000-0005-0000-0000-0000B6420000}"/>
    <cellStyle name="Normal 3 7 6" xfId="16895" xr:uid="{00000000-0005-0000-0000-0000B7420000}"/>
    <cellStyle name="Normal 3 7 6 2" xfId="16896" xr:uid="{00000000-0005-0000-0000-0000B8420000}"/>
    <cellStyle name="Normal 3 7 6 2 2" xfId="16897" xr:uid="{00000000-0005-0000-0000-0000B9420000}"/>
    <cellStyle name="Normal 3 7 6 2 3" xfId="16898" xr:uid="{00000000-0005-0000-0000-0000BA420000}"/>
    <cellStyle name="Normal 3 7 6 2 4" xfId="16899" xr:uid="{00000000-0005-0000-0000-0000BB420000}"/>
    <cellStyle name="Normal 3 7 6 3" xfId="16900" xr:uid="{00000000-0005-0000-0000-0000BC420000}"/>
    <cellStyle name="Normal 3 7 6 4" xfId="16901" xr:uid="{00000000-0005-0000-0000-0000BD420000}"/>
    <cellStyle name="Normal 3 7 6 5" xfId="16902" xr:uid="{00000000-0005-0000-0000-0000BE420000}"/>
    <cellStyle name="Normal 3 7 7" xfId="16903" xr:uid="{00000000-0005-0000-0000-0000BF420000}"/>
    <cellStyle name="Normal 3 7 7 2" xfId="16904" xr:uid="{00000000-0005-0000-0000-0000C0420000}"/>
    <cellStyle name="Normal 3 7 7 3" xfId="16905" xr:uid="{00000000-0005-0000-0000-0000C1420000}"/>
    <cellStyle name="Normal 3 7 7 4" xfId="16906" xr:uid="{00000000-0005-0000-0000-0000C2420000}"/>
    <cellStyle name="Normal 3 7 8" xfId="16907" xr:uid="{00000000-0005-0000-0000-0000C3420000}"/>
    <cellStyle name="Normal 3 7 9" xfId="16908" xr:uid="{00000000-0005-0000-0000-0000C4420000}"/>
    <cellStyle name="Normal 3 8" xfId="16909" xr:uid="{00000000-0005-0000-0000-0000C5420000}"/>
    <cellStyle name="Normal 3 8 10" xfId="16910" xr:uid="{00000000-0005-0000-0000-0000C6420000}"/>
    <cellStyle name="Normal 3 8 11" xfId="16911" xr:uid="{00000000-0005-0000-0000-0000C7420000}"/>
    <cellStyle name="Normal 3 8 11 2" xfId="16912" xr:uid="{00000000-0005-0000-0000-0000C8420000}"/>
    <cellStyle name="Normal 3 8 11 2 2" xfId="16913" xr:uid="{00000000-0005-0000-0000-0000C9420000}"/>
    <cellStyle name="Normal 3 8 11 2 3" xfId="16914" xr:uid="{00000000-0005-0000-0000-0000CA420000}"/>
    <cellStyle name="Normal 3 8 11 2 4" xfId="16915" xr:uid="{00000000-0005-0000-0000-0000CB420000}"/>
    <cellStyle name="Normal 3 8 11 3" xfId="16916" xr:uid="{00000000-0005-0000-0000-0000CC420000}"/>
    <cellStyle name="Normal 3 8 11 4" xfId="16917" xr:uid="{00000000-0005-0000-0000-0000CD420000}"/>
    <cellStyle name="Normal 3 8 11 5" xfId="16918" xr:uid="{00000000-0005-0000-0000-0000CE420000}"/>
    <cellStyle name="Normal 3 8 12" xfId="16919" xr:uid="{00000000-0005-0000-0000-0000CF420000}"/>
    <cellStyle name="Normal 3 8 12 2" xfId="16920" xr:uid="{00000000-0005-0000-0000-0000D0420000}"/>
    <cellStyle name="Normal 3 8 12 3" xfId="16921" xr:uid="{00000000-0005-0000-0000-0000D1420000}"/>
    <cellStyle name="Normal 3 8 12 4" xfId="16922" xr:uid="{00000000-0005-0000-0000-0000D2420000}"/>
    <cellStyle name="Normal 3 8 13" xfId="16923" xr:uid="{00000000-0005-0000-0000-0000D3420000}"/>
    <cellStyle name="Normal 3 8 14" xfId="16924" xr:uid="{00000000-0005-0000-0000-0000D4420000}"/>
    <cellStyle name="Normal 3 8 15" xfId="16925" xr:uid="{00000000-0005-0000-0000-0000D5420000}"/>
    <cellStyle name="Normal 3 8 2" xfId="16926" xr:uid="{00000000-0005-0000-0000-0000D6420000}"/>
    <cellStyle name="Normal 3 8 2 10" xfId="16927" xr:uid="{00000000-0005-0000-0000-0000D7420000}"/>
    <cellStyle name="Normal 3 8 2 10 2" xfId="16928" xr:uid="{00000000-0005-0000-0000-0000D8420000}"/>
    <cellStyle name="Normal 3 8 2 10 2 2" xfId="16929" xr:uid="{00000000-0005-0000-0000-0000D9420000}"/>
    <cellStyle name="Normal 3 8 2 10 2 3" xfId="16930" xr:uid="{00000000-0005-0000-0000-0000DA420000}"/>
    <cellStyle name="Normal 3 8 2 10 2 4" xfId="16931" xr:uid="{00000000-0005-0000-0000-0000DB420000}"/>
    <cellStyle name="Normal 3 8 2 10 3" xfId="16932" xr:uid="{00000000-0005-0000-0000-0000DC420000}"/>
    <cellStyle name="Normal 3 8 2 10 4" xfId="16933" xr:uid="{00000000-0005-0000-0000-0000DD420000}"/>
    <cellStyle name="Normal 3 8 2 10 5" xfId="16934" xr:uid="{00000000-0005-0000-0000-0000DE420000}"/>
    <cellStyle name="Normal 3 8 2 11" xfId="16935" xr:uid="{00000000-0005-0000-0000-0000DF420000}"/>
    <cellStyle name="Normal 3 8 2 11 2" xfId="16936" xr:uid="{00000000-0005-0000-0000-0000E0420000}"/>
    <cellStyle name="Normal 3 8 2 11 3" xfId="16937" xr:uid="{00000000-0005-0000-0000-0000E1420000}"/>
    <cellStyle name="Normal 3 8 2 11 4" xfId="16938" xr:uid="{00000000-0005-0000-0000-0000E2420000}"/>
    <cellStyle name="Normal 3 8 2 12" xfId="16939" xr:uid="{00000000-0005-0000-0000-0000E3420000}"/>
    <cellStyle name="Normal 3 8 2 13" xfId="16940" xr:uid="{00000000-0005-0000-0000-0000E4420000}"/>
    <cellStyle name="Normal 3 8 2 14" xfId="16941" xr:uid="{00000000-0005-0000-0000-0000E5420000}"/>
    <cellStyle name="Normal 3 8 2 2" xfId="16942" xr:uid="{00000000-0005-0000-0000-0000E6420000}"/>
    <cellStyle name="Normal 3 8 2 2 2" xfId="16943" xr:uid="{00000000-0005-0000-0000-0000E7420000}"/>
    <cellStyle name="Normal 3 8 2 2 3" xfId="16944" xr:uid="{00000000-0005-0000-0000-0000E8420000}"/>
    <cellStyle name="Normal 3 8 2 2 4" xfId="16945" xr:uid="{00000000-0005-0000-0000-0000E9420000}"/>
    <cellStyle name="Normal 3 8 2 2 4 2" xfId="16946" xr:uid="{00000000-0005-0000-0000-0000EA420000}"/>
    <cellStyle name="Normal 3 8 2 2 4 2 2" xfId="16947" xr:uid="{00000000-0005-0000-0000-0000EB420000}"/>
    <cellStyle name="Normal 3 8 2 2 4 2 3" xfId="16948" xr:uid="{00000000-0005-0000-0000-0000EC420000}"/>
    <cellStyle name="Normal 3 8 2 2 4 2 4" xfId="16949" xr:uid="{00000000-0005-0000-0000-0000ED420000}"/>
    <cellStyle name="Normal 3 8 2 2 4 3" xfId="16950" xr:uid="{00000000-0005-0000-0000-0000EE420000}"/>
    <cellStyle name="Normal 3 8 2 2 4 4" xfId="16951" xr:uid="{00000000-0005-0000-0000-0000EF420000}"/>
    <cellStyle name="Normal 3 8 2 2 4 5" xfId="16952" xr:uid="{00000000-0005-0000-0000-0000F0420000}"/>
    <cellStyle name="Normal 3 8 2 2 5" xfId="16953" xr:uid="{00000000-0005-0000-0000-0000F1420000}"/>
    <cellStyle name="Normal 3 8 2 2 5 2" xfId="16954" xr:uid="{00000000-0005-0000-0000-0000F2420000}"/>
    <cellStyle name="Normal 3 8 2 2 5 3" xfId="16955" xr:uid="{00000000-0005-0000-0000-0000F3420000}"/>
    <cellStyle name="Normal 3 8 2 2 5 4" xfId="16956" xr:uid="{00000000-0005-0000-0000-0000F4420000}"/>
    <cellStyle name="Normal 3 8 2 2 6" xfId="16957" xr:uid="{00000000-0005-0000-0000-0000F5420000}"/>
    <cellStyle name="Normal 3 8 2 2 7" xfId="16958" xr:uid="{00000000-0005-0000-0000-0000F6420000}"/>
    <cellStyle name="Normal 3 8 2 2 8" xfId="16959" xr:uid="{00000000-0005-0000-0000-0000F7420000}"/>
    <cellStyle name="Normal 3 8 2 3" xfId="16960" xr:uid="{00000000-0005-0000-0000-0000F8420000}"/>
    <cellStyle name="Normal 3 8 2 3 2" xfId="16961" xr:uid="{00000000-0005-0000-0000-0000F9420000}"/>
    <cellStyle name="Normal 3 8 2 3 3" xfId="16962" xr:uid="{00000000-0005-0000-0000-0000FA420000}"/>
    <cellStyle name="Normal 3 8 2 3 3 2" xfId="16963" xr:uid="{00000000-0005-0000-0000-0000FB420000}"/>
    <cellStyle name="Normal 3 8 2 3 3 2 2" xfId="16964" xr:uid="{00000000-0005-0000-0000-0000FC420000}"/>
    <cellStyle name="Normal 3 8 2 3 3 2 3" xfId="16965" xr:uid="{00000000-0005-0000-0000-0000FD420000}"/>
    <cellStyle name="Normal 3 8 2 3 3 2 4" xfId="16966" xr:uid="{00000000-0005-0000-0000-0000FE420000}"/>
    <cellStyle name="Normal 3 8 2 3 3 3" xfId="16967" xr:uid="{00000000-0005-0000-0000-0000FF420000}"/>
    <cellStyle name="Normal 3 8 2 3 3 4" xfId="16968" xr:uid="{00000000-0005-0000-0000-000000430000}"/>
    <cellStyle name="Normal 3 8 2 3 3 5" xfId="16969" xr:uid="{00000000-0005-0000-0000-000001430000}"/>
    <cellStyle name="Normal 3 8 2 3 4" xfId="16970" xr:uid="{00000000-0005-0000-0000-000002430000}"/>
    <cellStyle name="Normal 3 8 2 3 4 2" xfId="16971" xr:uid="{00000000-0005-0000-0000-000003430000}"/>
    <cellStyle name="Normal 3 8 2 3 4 3" xfId="16972" xr:uid="{00000000-0005-0000-0000-000004430000}"/>
    <cellStyle name="Normal 3 8 2 3 4 4" xfId="16973" xr:uid="{00000000-0005-0000-0000-000005430000}"/>
    <cellStyle name="Normal 3 8 2 3 5" xfId="16974" xr:uid="{00000000-0005-0000-0000-000006430000}"/>
    <cellStyle name="Normal 3 8 2 3 6" xfId="16975" xr:uid="{00000000-0005-0000-0000-000007430000}"/>
    <cellStyle name="Normal 3 8 2 3 7" xfId="16976" xr:uid="{00000000-0005-0000-0000-000008430000}"/>
    <cellStyle name="Normal 3 8 2 4" xfId="16977" xr:uid="{00000000-0005-0000-0000-000009430000}"/>
    <cellStyle name="Normal 3 8 2 5" xfId="16978" xr:uid="{00000000-0005-0000-0000-00000A430000}"/>
    <cellStyle name="Normal 3 8 2 6" xfId="16979" xr:uid="{00000000-0005-0000-0000-00000B430000}"/>
    <cellStyle name="Normal 3 8 2 7" xfId="16980" xr:uid="{00000000-0005-0000-0000-00000C430000}"/>
    <cellStyle name="Normal 3 8 2 8" xfId="16981" xr:uid="{00000000-0005-0000-0000-00000D430000}"/>
    <cellStyle name="Normal 3 8 2 9" xfId="16982" xr:uid="{00000000-0005-0000-0000-00000E430000}"/>
    <cellStyle name="Normal 3 8 3" xfId="16983" xr:uid="{00000000-0005-0000-0000-00000F430000}"/>
    <cellStyle name="Normal 3 8 3 2" xfId="16984" xr:uid="{00000000-0005-0000-0000-000010430000}"/>
    <cellStyle name="Normal 3 8 3 3" xfId="16985" xr:uid="{00000000-0005-0000-0000-000011430000}"/>
    <cellStyle name="Normal 3 8 3 4" xfId="16986" xr:uid="{00000000-0005-0000-0000-000012430000}"/>
    <cellStyle name="Normal 3 8 3 4 2" xfId="16987" xr:uid="{00000000-0005-0000-0000-000013430000}"/>
    <cellStyle name="Normal 3 8 3 4 2 2" xfId="16988" xr:uid="{00000000-0005-0000-0000-000014430000}"/>
    <cellStyle name="Normal 3 8 3 4 2 3" xfId="16989" xr:uid="{00000000-0005-0000-0000-000015430000}"/>
    <cellStyle name="Normal 3 8 3 4 2 4" xfId="16990" xr:uid="{00000000-0005-0000-0000-000016430000}"/>
    <cellStyle name="Normal 3 8 3 4 3" xfId="16991" xr:uid="{00000000-0005-0000-0000-000017430000}"/>
    <cellStyle name="Normal 3 8 3 4 4" xfId="16992" xr:uid="{00000000-0005-0000-0000-000018430000}"/>
    <cellStyle name="Normal 3 8 3 4 5" xfId="16993" xr:uid="{00000000-0005-0000-0000-000019430000}"/>
    <cellStyle name="Normal 3 8 3 5" xfId="16994" xr:uid="{00000000-0005-0000-0000-00001A430000}"/>
    <cellStyle name="Normal 3 8 3 5 2" xfId="16995" xr:uid="{00000000-0005-0000-0000-00001B430000}"/>
    <cellStyle name="Normal 3 8 3 5 3" xfId="16996" xr:uid="{00000000-0005-0000-0000-00001C430000}"/>
    <cellStyle name="Normal 3 8 3 5 4" xfId="16997" xr:uid="{00000000-0005-0000-0000-00001D430000}"/>
    <cellStyle name="Normal 3 8 3 6" xfId="16998" xr:uid="{00000000-0005-0000-0000-00001E430000}"/>
    <cellStyle name="Normal 3 8 3 7" xfId="16999" xr:uid="{00000000-0005-0000-0000-00001F430000}"/>
    <cellStyle name="Normal 3 8 3 8" xfId="17000" xr:uid="{00000000-0005-0000-0000-000020430000}"/>
    <cellStyle name="Normal 3 8 4" xfId="17001" xr:uid="{00000000-0005-0000-0000-000021430000}"/>
    <cellStyle name="Normal 3 8 4 2" xfId="17002" xr:uid="{00000000-0005-0000-0000-000022430000}"/>
    <cellStyle name="Normal 3 8 4 3" xfId="17003" xr:uid="{00000000-0005-0000-0000-000023430000}"/>
    <cellStyle name="Normal 3 8 4 3 2" xfId="17004" xr:uid="{00000000-0005-0000-0000-000024430000}"/>
    <cellStyle name="Normal 3 8 4 3 2 2" xfId="17005" xr:uid="{00000000-0005-0000-0000-000025430000}"/>
    <cellStyle name="Normal 3 8 4 3 2 3" xfId="17006" xr:uid="{00000000-0005-0000-0000-000026430000}"/>
    <cellStyle name="Normal 3 8 4 3 2 4" xfId="17007" xr:uid="{00000000-0005-0000-0000-000027430000}"/>
    <cellStyle name="Normal 3 8 4 3 3" xfId="17008" xr:uid="{00000000-0005-0000-0000-000028430000}"/>
    <cellStyle name="Normal 3 8 4 3 4" xfId="17009" xr:uid="{00000000-0005-0000-0000-000029430000}"/>
    <cellStyle name="Normal 3 8 4 3 5" xfId="17010" xr:uid="{00000000-0005-0000-0000-00002A430000}"/>
    <cellStyle name="Normal 3 8 4 4" xfId="17011" xr:uid="{00000000-0005-0000-0000-00002B430000}"/>
    <cellStyle name="Normal 3 8 4 4 2" xfId="17012" xr:uid="{00000000-0005-0000-0000-00002C430000}"/>
    <cellStyle name="Normal 3 8 4 4 3" xfId="17013" xr:uid="{00000000-0005-0000-0000-00002D430000}"/>
    <cellStyle name="Normal 3 8 4 4 4" xfId="17014" xr:uid="{00000000-0005-0000-0000-00002E430000}"/>
    <cellStyle name="Normal 3 8 4 5" xfId="17015" xr:uid="{00000000-0005-0000-0000-00002F430000}"/>
    <cellStyle name="Normal 3 8 4 6" xfId="17016" xr:uid="{00000000-0005-0000-0000-000030430000}"/>
    <cellStyle name="Normal 3 8 4 7" xfId="17017" xr:uid="{00000000-0005-0000-0000-000031430000}"/>
    <cellStyle name="Normal 3 8 5" xfId="17018" xr:uid="{00000000-0005-0000-0000-000032430000}"/>
    <cellStyle name="Normal 3 8 6" xfId="17019" xr:uid="{00000000-0005-0000-0000-000033430000}"/>
    <cellStyle name="Normal 3 8 7" xfId="17020" xr:uid="{00000000-0005-0000-0000-000034430000}"/>
    <cellStyle name="Normal 3 8 8" xfId="17021" xr:uid="{00000000-0005-0000-0000-000035430000}"/>
    <cellStyle name="Normal 3 8 9" xfId="17022" xr:uid="{00000000-0005-0000-0000-000036430000}"/>
    <cellStyle name="Normal 3 8 9 2" xfId="17023" xr:uid="{00000000-0005-0000-0000-000037430000}"/>
    <cellStyle name="Normal 3 8 9 2 2" xfId="17024" xr:uid="{00000000-0005-0000-0000-000038430000}"/>
    <cellStyle name="Normal 3 8 9 2 2 2" xfId="17025" xr:uid="{00000000-0005-0000-0000-000039430000}"/>
    <cellStyle name="Normal 3 8 9 2 2 3" xfId="17026" xr:uid="{00000000-0005-0000-0000-00003A430000}"/>
    <cellStyle name="Normal 3 8 9 2 2 4" xfId="17027" xr:uid="{00000000-0005-0000-0000-00003B430000}"/>
    <cellStyle name="Normal 3 8 9 2 3" xfId="17028" xr:uid="{00000000-0005-0000-0000-00003C430000}"/>
    <cellStyle name="Normal 3 8 9 2 4" xfId="17029" xr:uid="{00000000-0005-0000-0000-00003D430000}"/>
    <cellStyle name="Normal 3 8 9 2 5" xfId="17030" xr:uid="{00000000-0005-0000-0000-00003E430000}"/>
    <cellStyle name="Normal 3 8 9 3" xfId="17031" xr:uid="{00000000-0005-0000-0000-00003F430000}"/>
    <cellStyle name="Normal 3 8 9 4" xfId="17032" xr:uid="{00000000-0005-0000-0000-000040430000}"/>
    <cellStyle name="Normal 3 8 9 4 2" xfId="17033" xr:uid="{00000000-0005-0000-0000-000041430000}"/>
    <cellStyle name="Normal 3 8 9 4 3" xfId="17034" xr:uid="{00000000-0005-0000-0000-000042430000}"/>
    <cellStyle name="Normal 3 8 9 4 4" xfId="17035" xr:uid="{00000000-0005-0000-0000-000043430000}"/>
    <cellStyle name="Normal 3 8 9 5" xfId="17036" xr:uid="{00000000-0005-0000-0000-000044430000}"/>
    <cellStyle name="Normal 3 8 9 6" xfId="17037" xr:uid="{00000000-0005-0000-0000-000045430000}"/>
    <cellStyle name="Normal 3 8 9 7" xfId="17038" xr:uid="{00000000-0005-0000-0000-000046430000}"/>
    <cellStyle name="Normal 3 9" xfId="17039" xr:uid="{00000000-0005-0000-0000-000047430000}"/>
    <cellStyle name="Normal 3 9 2" xfId="17040" xr:uid="{00000000-0005-0000-0000-000048430000}"/>
    <cellStyle name="Normal 3 9 2 2" xfId="17041" xr:uid="{00000000-0005-0000-0000-000049430000}"/>
    <cellStyle name="Normal 3 9 2 3" xfId="17042" xr:uid="{00000000-0005-0000-0000-00004A430000}"/>
    <cellStyle name="Normal 3 9 2 3 2" xfId="17043" xr:uid="{00000000-0005-0000-0000-00004B430000}"/>
    <cellStyle name="Normal 3 9 2 3 2 2" xfId="17044" xr:uid="{00000000-0005-0000-0000-00004C430000}"/>
    <cellStyle name="Normal 3 9 2 3 2 3" xfId="17045" xr:uid="{00000000-0005-0000-0000-00004D430000}"/>
    <cellStyle name="Normal 3 9 2 3 2 4" xfId="17046" xr:uid="{00000000-0005-0000-0000-00004E430000}"/>
    <cellStyle name="Normal 3 9 2 3 3" xfId="17047" xr:uid="{00000000-0005-0000-0000-00004F430000}"/>
    <cellStyle name="Normal 3 9 2 3 4" xfId="17048" xr:uid="{00000000-0005-0000-0000-000050430000}"/>
    <cellStyle name="Normal 3 9 2 3 5" xfId="17049" xr:uid="{00000000-0005-0000-0000-000051430000}"/>
    <cellStyle name="Normal 3 9 2 4" xfId="17050" xr:uid="{00000000-0005-0000-0000-000052430000}"/>
    <cellStyle name="Normal 3 9 2 4 2" xfId="17051" xr:uid="{00000000-0005-0000-0000-000053430000}"/>
    <cellStyle name="Normal 3 9 2 4 3" xfId="17052" xr:uid="{00000000-0005-0000-0000-000054430000}"/>
    <cellStyle name="Normal 3 9 2 4 4" xfId="17053" xr:uid="{00000000-0005-0000-0000-000055430000}"/>
    <cellStyle name="Normal 3 9 2 5" xfId="17054" xr:uid="{00000000-0005-0000-0000-000056430000}"/>
    <cellStyle name="Normal 3 9 2 6" xfId="17055" xr:uid="{00000000-0005-0000-0000-000057430000}"/>
    <cellStyle name="Normal 3 9 2 7" xfId="17056" xr:uid="{00000000-0005-0000-0000-000058430000}"/>
    <cellStyle name="Normal 3 9 3" xfId="17057" xr:uid="{00000000-0005-0000-0000-000059430000}"/>
    <cellStyle name="Normal 3 9 3 2" xfId="17058" xr:uid="{00000000-0005-0000-0000-00005A430000}"/>
    <cellStyle name="Normal 3 9 3 2 2" xfId="17059" xr:uid="{00000000-0005-0000-0000-00005B430000}"/>
    <cellStyle name="Normal 3 9 3 2 2 2" xfId="17060" xr:uid="{00000000-0005-0000-0000-00005C430000}"/>
    <cellStyle name="Normal 3 9 3 2 2 3" xfId="17061" xr:uid="{00000000-0005-0000-0000-00005D430000}"/>
    <cellStyle name="Normal 3 9 3 2 2 4" xfId="17062" xr:uid="{00000000-0005-0000-0000-00005E430000}"/>
    <cellStyle name="Normal 3 9 3 2 3" xfId="17063" xr:uid="{00000000-0005-0000-0000-00005F430000}"/>
    <cellStyle name="Normal 3 9 3 2 4" xfId="17064" xr:uid="{00000000-0005-0000-0000-000060430000}"/>
    <cellStyle name="Normal 3 9 3 2 5" xfId="17065" xr:uid="{00000000-0005-0000-0000-000061430000}"/>
    <cellStyle name="Normal 3 9 3 3" xfId="17066" xr:uid="{00000000-0005-0000-0000-000062430000}"/>
    <cellStyle name="Normal 3 9 3 3 2" xfId="17067" xr:uid="{00000000-0005-0000-0000-000063430000}"/>
    <cellStyle name="Normal 3 9 3 3 3" xfId="17068" xr:uid="{00000000-0005-0000-0000-000064430000}"/>
    <cellStyle name="Normal 3 9 3 3 4" xfId="17069" xr:uid="{00000000-0005-0000-0000-000065430000}"/>
    <cellStyle name="Normal 3 9 3 4" xfId="17070" xr:uid="{00000000-0005-0000-0000-000066430000}"/>
    <cellStyle name="Normal 3 9 3 5" xfId="17071" xr:uid="{00000000-0005-0000-0000-000067430000}"/>
    <cellStyle name="Normal 3 9 3 6" xfId="17072" xr:uid="{00000000-0005-0000-0000-000068430000}"/>
    <cellStyle name="Normal 3 9 4" xfId="17073" xr:uid="{00000000-0005-0000-0000-000069430000}"/>
    <cellStyle name="Normal 3 9 5" xfId="17074" xr:uid="{00000000-0005-0000-0000-00006A430000}"/>
    <cellStyle name="Normal 3 9 5 2" xfId="17075" xr:uid="{00000000-0005-0000-0000-00006B430000}"/>
    <cellStyle name="Normal 3 9 5 2 2" xfId="17076" xr:uid="{00000000-0005-0000-0000-00006C430000}"/>
    <cellStyle name="Normal 3 9 5 2 3" xfId="17077" xr:uid="{00000000-0005-0000-0000-00006D430000}"/>
    <cellStyle name="Normal 3 9 5 2 4" xfId="17078" xr:uid="{00000000-0005-0000-0000-00006E430000}"/>
    <cellStyle name="Normal 3 9 5 3" xfId="17079" xr:uid="{00000000-0005-0000-0000-00006F430000}"/>
    <cellStyle name="Normal 3 9 5 4" xfId="17080" xr:uid="{00000000-0005-0000-0000-000070430000}"/>
    <cellStyle name="Normal 3 9 5 5" xfId="17081" xr:uid="{00000000-0005-0000-0000-000071430000}"/>
    <cellStyle name="Normal 3 9 6" xfId="17082" xr:uid="{00000000-0005-0000-0000-000072430000}"/>
    <cellStyle name="Normal 3 9 7" xfId="17083" xr:uid="{00000000-0005-0000-0000-000073430000}"/>
    <cellStyle name="Normal 3 9 8" xfId="17084" xr:uid="{00000000-0005-0000-0000-000074430000}"/>
    <cellStyle name="Normal 30" xfId="17085" xr:uid="{00000000-0005-0000-0000-000075430000}"/>
    <cellStyle name="Normal 30 10" xfId="17086" xr:uid="{00000000-0005-0000-0000-000076430000}"/>
    <cellStyle name="Normal 30 10 2" xfId="17087" xr:uid="{00000000-0005-0000-0000-000077430000}"/>
    <cellStyle name="Normal 30 11" xfId="17088" xr:uid="{00000000-0005-0000-0000-000078430000}"/>
    <cellStyle name="Normal 30 11 2" xfId="17089" xr:uid="{00000000-0005-0000-0000-000079430000}"/>
    <cellStyle name="Normal 30 12" xfId="17090" xr:uid="{00000000-0005-0000-0000-00007A430000}"/>
    <cellStyle name="Normal 30 12 2" xfId="17091" xr:uid="{00000000-0005-0000-0000-00007B430000}"/>
    <cellStyle name="Normal 30 13" xfId="17092" xr:uid="{00000000-0005-0000-0000-00007C430000}"/>
    <cellStyle name="Normal 30 13 2" xfId="17093" xr:uid="{00000000-0005-0000-0000-00007D430000}"/>
    <cellStyle name="Normal 30 13 2 2" xfId="17094" xr:uid="{00000000-0005-0000-0000-00007E430000}"/>
    <cellStyle name="Normal 30 13 2 3" xfId="17095" xr:uid="{00000000-0005-0000-0000-00007F430000}"/>
    <cellStyle name="Normal 30 13 2 4" xfId="17096" xr:uid="{00000000-0005-0000-0000-000080430000}"/>
    <cellStyle name="Normal 30 13 3" xfId="17097" xr:uid="{00000000-0005-0000-0000-000081430000}"/>
    <cellStyle name="Normal 30 13 4" xfId="17098" xr:uid="{00000000-0005-0000-0000-000082430000}"/>
    <cellStyle name="Normal 30 13 5" xfId="17099" xr:uid="{00000000-0005-0000-0000-000083430000}"/>
    <cellStyle name="Normal 30 14" xfId="17100" xr:uid="{00000000-0005-0000-0000-000084430000}"/>
    <cellStyle name="Normal 30 14 2" xfId="17101" xr:uid="{00000000-0005-0000-0000-000085430000}"/>
    <cellStyle name="Normal 30 14 3" xfId="17102" xr:uid="{00000000-0005-0000-0000-000086430000}"/>
    <cellStyle name="Normal 30 14 4" xfId="17103" xr:uid="{00000000-0005-0000-0000-000087430000}"/>
    <cellStyle name="Normal 30 15" xfId="17104" xr:uid="{00000000-0005-0000-0000-000088430000}"/>
    <cellStyle name="Normal 30 16" xfId="17105" xr:uid="{00000000-0005-0000-0000-000089430000}"/>
    <cellStyle name="Normal 30 17" xfId="17106" xr:uid="{00000000-0005-0000-0000-00008A430000}"/>
    <cellStyle name="Normal 30 2" xfId="17107" xr:uid="{00000000-0005-0000-0000-00008B430000}"/>
    <cellStyle name="Normal 30 2 2" xfId="17108" xr:uid="{00000000-0005-0000-0000-00008C430000}"/>
    <cellStyle name="Normal 30 3" xfId="17109" xr:uid="{00000000-0005-0000-0000-00008D430000}"/>
    <cellStyle name="Normal 30 3 2" xfId="17110" xr:uid="{00000000-0005-0000-0000-00008E430000}"/>
    <cellStyle name="Normal 30 4" xfId="17111" xr:uid="{00000000-0005-0000-0000-00008F430000}"/>
    <cellStyle name="Normal 30 4 2" xfId="17112" xr:uid="{00000000-0005-0000-0000-000090430000}"/>
    <cellStyle name="Normal 30 5" xfId="17113" xr:uid="{00000000-0005-0000-0000-000091430000}"/>
    <cellStyle name="Normal 30 5 2" xfId="17114" xr:uid="{00000000-0005-0000-0000-000092430000}"/>
    <cellStyle name="Normal 30 6" xfId="17115" xr:uid="{00000000-0005-0000-0000-000093430000}"/>
    <cellStyle name="Normal 30 6 2" xfId="17116" xr:uid="{00000000-0005-0000-0000-000094430000}"/>
    <cellStyle name="Normal 30 7" xfId="17117" xr:uid="{00000000-0005-0000-0000-000095430000}"/>
    <cellStyle name="Normal 30 7 2" xfId="17118" xr:uid="{00000000-0005-0000-0000-000096430000}"/>
    <cellStyle name="Normal 30 8" xfId="17119" xr:uid="{00000000-0005-0000-0000-000097430000}"/>
    <cellStyle name="Normal 30 8 2" xfId="17120" xr:uid="{00000000-0005-0000-0000-000098430000}"/>
    <cellStyle name="Normal 30 9" xfId="17121" xr:uid="{00000000-0005-0000-0000-000099430000}"/>
    <cellStyle name="Normal 30 9 2" xfId="17122" xr:uid="{00000000-0005-0000-0000-00009A430000}"/>
    <cellStyle name="Normal 31" xfId="17123" xr:uid="{00000000-0005-0000-0000-00009B430000}"/>
    <cellStyle name="Normal 31 2" xfId="17124" xr:uid="{00000000-0005-0000-0000-00009C430000}"/>
    <cellStyle name="Normal 31 3" xfId="17125" xr:uid="{00000000-0005-0000-0000-00009D430000}"/>
    <cellStyle name="Normal 31 3 2" xfId="17126" xr:uid="{00000000-0005-0000-0000-00009E430000}"/>
    <cellStyle name="Normal 31 3 2 2" xfId="17127" xr:uid="{00000000-0005-0000-0000-00009F430000}"/>
    <cellStyle name="Normal 31 3 2 2 2" xfId="17128" xr:uid="{00000000-0005-0000-0000-0000A0430000}"/>
    <cellStyle name="Normal 31 3 2 2 3" xfId="17129" xr:uid="{00000000-0005-0000-0000-0000A1430000}"/>
    <cellStyle name="Normal 31 3 2 2 4" xfId="17130" xr:uid="{00000000-0005-0000-0000-0000A2430000}"/>
    <cellStyle name="Normal 31 3 2 3" xfId="17131" xr:uid="{00000000-0005-0000-0000-0000A3430000}"/>
    <cellStyle name="Normal 31 3 2 4" xfId="17132" xr:uid="{00000000-0005-0000-0000-0000A4430000}"/>
    <cellStyle name="Normal 31 3 2 5" xfId="17133" xr:uid="{00000000-0005-0000-0000-0000A5430000}"/>
    <cellStyle name="Normal 31 3 3" xfId="17134" xr:uid="{00000000-0005-0000-0000-0000A6430000}"/>
    <cellStyle name="Normal 31 3 3 2" xfId="17135" xr:uid="{00000000-0005-0000-0000-0000A7430000}"/>
    <cellStyle name="Normal 31 3 3 3" xfId="17136" xr:uid="{00000000-0005-0000-0000-0000A8430000}"/>
    <cellStyle name="Normal 31 3 3 4" xfId="17137" xr:uid="{00000000-0005-0000-0000-0000A9430000}"/>
    <cellStyle name="Normal 31 3 4" xfId="17138" xr:uid="{00000000-0005-0000-0000-0000AA430000}"/>
    <cellStyle name="Normal 31 3 5" xfId="17139" xr:uid="{00000000-0005-0000-0000-0000AB430000}"/>
    <cellStyle name="Normal 31 3 6" xfId="17140" xr:uid="{00000000-0005-0000-0000-0000AC430000}"/>
    <cellStyle name="Normal 32" xfId="17141" xr:uid="{00000000-0005-0000-0000-0000AD430000}"/>
    <cellStyle name="Normal 32 2" xfId="17142" xr:uid="{00000000-0005-0000-0000-0000AE430000}"/>
    <cellStyle name="Normal 32 3" xfId="17143" xr:uid="{00000000-0005-0000-0000-0000AF430000}"/>
    <cellStyle name="Normal 32 3 2" xfId="17144" xr:uid="{00000000-0005-0000-0000-0000B0430000}"/>
    <cellStyle name="Normal 32 3 2 2" xfId="17145" xr:uid="{00000000-0005-0000-0000-0000B1430000}"/>
    <cellStyle name="Normal 32 3 2 2 2" xfId="17146" xr:uid="{00000000-0005-0000-0000-0000B2430000}"/>
    <cellStyle name="Normal 32 3 2 2 3" xfId="17147" xr:uid="{00000000-0005-0000-0000-0000B3430000}"/>
    <cellStyle name="Normal 32 3 2 2 4" xfId="17148" xr:uid="{00000000-0005-0000-0000-0000B4430000}"/>
    <cellStyle name="Normal 32 3 2 3" xfId="17149" xr:uid="{00000000-0005-0000-0000-0000B5430000}"/>
    <cellStyle name="Normal 32 3 2 4" xfId="17150" xr:uid="{00000000-0005-0000-0000-0000B6430000}"/>
    <cellStyle name="Normal 32 3 2 5" xfId="17151" xr:uid="{00000000-0005-0000-0000-0000B7430000}"/>
    <cellStyle name="Normal 32 3 3" xfId="17152" xr:uid="{00000000-0005-0000-0000-0000B8430000}"/>
    <cellStyle name="Normal 32 3 3 2" xfId="17153" xr:uid="{00000000-0005-0000-0000-0000B9430000}"/>
    <cellStyle name="Normal 32 3 3 3" xfId="17154" xr:uid="{00000000-0005-0000-0000-0000BA430000}"/>
    <cellStyle name="Normal 32 3 3 4" xfId="17155" xr:uid="{00000000-0005-0000-0000-0000BB430000}"/>
    <cellStyle name="Normal 32 3 4" xfId="17156" xr:uid="{00000000-0005-0000-0000-0000BC430000}"/>
    <cellStyle name="Normal 32 3 5" xfId="17157" xr:uid="{00000000-0005-0000-0000-0000BD430000}"/>
    <cellStyle name="Normal 32 3 6" xfId="17158" xr:uid="{00000000-0005-0000-0000-0000BE430000}"/>
    <cellStyle name="Normal 33" xfId="17159" xr:uid="{00000000-0005-0000-0000-0000BF430000}"/>
    <cellStyle name="Normal 33 2" xfId="17160" xr:uid="{00000000-0005-0000-0000-0000C0430000}"/>
    <cellStyle name="Normal 33 3" xfId="17161" xr:uid="{00000000-0005-0000-0000-0000C1430000}"/>
    <cellStyle name="Normal 33 3 2" xfId="17162" xr:uid="{00000000-0005-0000-0000-0000C2430000}"/>
    <cellStyle name="Normal 33 3 2 2" xfId="17163" xr:uid="{00000000-0005-0000-0000-0000C3430000}"/>
    <cellStyle name="Normal 33 3 2 2 2" xfId="17164" xr:uid="{00000000-0005-0000-0000-0000C4430000}"/>
    <cellStyle name="Normal 33 3 2 2 3" xfId="17165" xr:uid="{00000000-0005-0000-0000-0000C5430000}"/>
    <cellStyle name="Normal 33 3 2 2 4" xfId="17166" xr:uid="{00000000-0005-0000-0000-0000C6430000}"/>
    <cellStyle name="Normal 33 3 2 3" xfId="17167" xr:uid="{00000000-0005-0000-0000-0000C7430000}"/>
    <cellStyle name="Normal 33 3 2 4" xfId="17168" xr:uid="{00000000-0005-0000-0000-0000C8430000}"/>
    <cellStyle name="Normal 33 3 2 5" xfId="17169" xr:uid="{00000000-0005-0000-0000-0000C9430000}"/>
    <cellStyle name="Normal 33 3 3" xfId="17170" xr:uid="{00000000-0005-0000-0000-0000CA430000}"/>
    <cellStyle name="Normal 33 3 3 2" xfId="17171" xr:uid="{00000000-0005-0000-0000-0000CB430000}"/>
    <cellStyle name="Normal 33 3 3 3" xfId="17172" xr:uid="{00000000-0005-0000-0000-0000CC430000}"/>
    <cellStyle name="Normal 33 3 3 4" xfId="17173" xr:uid="{00000000-0005-0000-0000-0000CD430000}"/>
    <cellStyle name="Normal 33 3 4" xfId="17174" xr:uid="{00000000-0005-0000-0000-0000CE430000}"/>
    <cellStyle name="Normal 33 3 5" xfId="17175" xr:uid="{00000000-0005-0000-0000-0000CF430000}"/>
    <cellStyle name="Normal 33 3 6" xfId="17176" xr:uid="{00000000-0005-0000-0000-0000D0430000}"/>
    <cellStyle name="Normal 34" xfId="17177" xr:uid="{00000000-0005-0000-0000-0000D1430000}"/>
    <cellStyle name="Normal 34 2" xfId="17178" xr:uid="{00000000-0005-0000-0000-0000D2430000}"/>
    <cellStyle name="Normal 34 2 2" xfId="17179" xr:uid="{00000000-0005-0000-0000-0000D3430000}"/>
    <cellStyle name="Normal 34 2 2 2" xfId="17180" xr:uid="{00000000-0005-0000-0000-0000D4430000}"/>
    <cellStyle name="Normal 34 2 2 3" xfId="17181" xr:uid="{00000000-0005-0000-0000-0000D5430000}"/>
    <cellStyle name="Normal 34 2 2 4" xfId="17182" xr:uid="{00000000-0005-0000-0000-0000D6430000}"/>
    <cellStyle name="Normal 34 2 3" xfId="17183" xr:uid="{00000000-0005-0000-0000-0000D7430000}"/>
    <cellStyle name="Normal 34 2 4" xfId="17184" xr:uid="{00000000-0005-0000-0000-0000D8430000}"/>
    <cellStyle name="Normal 34 2 5" xfId="17185" xr:uid="{00000000-0005-0000-0000-0000D9430000}"/>
    <cellStyle name="Normal 34 3" xfId="17186" xr:uid="{00000000-0005-0000-0000-0000DA430000}"/>
    <cellStyle name="Normal 34 4" xfId="17187" xr:uid="{00000000-0005-0000-0000-0000DB430000}"/>
    <cellStyle name="Normal 34 4 2" xfId="17188" xr:uid="{00000000-0005-0000-0000-0000DC430000}"/>
    <cellStyle name="Normal 34 4 3" xfId="17189" xr:uid="{00000000-0005-0000-0000-0000DD430000}"/>
    <cellStyle name="Normal 34 4 4" xfId="17190" xr:uid="{00000000-0005-0000-0000-0000DE430000}"/>
    <cellStyle name="Normal 34 5" xfId="17191" xr:uid="{00000000-0005-0000-0000-0000DF430000}"/>
    <cellStyle name="Normal 34 6" xfId="17192" xr:uid="{00000000-0005-0000-0000-0000E0430000}"/>
    <cellStyle name="Normal 34 7" xfId="17193" xr:uid="{00000000-0005-0000-0000-0000E1430000}"/>
    <cellStyle name="Normal 35" xfId="17194" xr:uid="{00000000-0005-0000-0000-0000E2430000}"/>
    <cellStyle name="Normal 35 2" xfId="17195" xr:uid="{00000000-0005-0000-0000-0000E3430000}"/>
    <cellStyle name="Normal 35 2 2" xfId="17196" xr:uid="{00000000-0005-0000-0000-0000E4430000}"/>
    <cellStyle name="Normal 35 2 2 2" xfId="17197" xr:uid="{00000000-0005-0000-0000-0000E5430000}"/>
    <cellStyle name="Normal 35 2 2 2 2" xfId="17198" xr:uid="{00000000-0005-0000-0000-0000E6430000}"/>
    <cellStyle name="Normal 35 2 2 2 3" xfId="17199" xr:uid="{00000000-0005-0000-0000-0000E7430000}"/>
    <cellStyle name="Normal 35 2 2 2 4" xfId="17200" xr:uid="{00000000-0005-0000-0000-0000E8430000}"/>
    <cellStyle name="Normal 35 2 2 3" xfId="17201" xr:uid="{00000000-0005-0000-0000-0000E9430000}"/>
    <cellStyle name="Normal 35 2 2 4" xfId="17202" xr:uid="{00000000-0005-0000-0000-0000EA430000}"/>
    <cellStyle name="Normal 35 2 2 5" xfId="17203" xr:uid="{00000000-0005-0000-0000-0000EB430000}"/>
    <cellStyle name="Normal 35 2 3" xfId="17204" xr:uid="{00000000-0005-0000-0000-0000EC430000}"/>
    <cellStyle name="Normal 35 2 3 2" xfId="17205" xr:uid="{00000000-0005-0000-0000-0000ED430000}"/>
    <cellStyle name="Normal 35 2 3 3" xfId="17206" xr:uid="{00000000-0005-0000-0000-0000EE430000}"/>
    <cellStyle name="Normal 35 2 3 4" xfId="17207" xr:uid="{00000000-0005-0000-0000-0000EF430000}"/>
    <cellStyle name="Normal 35 2 4" xfId="17208" xr:uid="{00000000-0005-0000-0000-0000F0430000}"/>
    <cellStyle name="Normal 35 2 5" xfId="17209" xr:uid="{00000000-0005-0000-0000-0000F1430000}"/>
    <cellStyle name="Normal 35 2 6" xfId="17210" xr:uid="{00000000-0005-0000-0000-0000F2430000}"/>
    <cellStyle name="Normal 36" xfId="17211" xr:uid="{00000000-0005-0000-0000-0000F3430000}"/>
    <cellStyle name="Normal 36 2" xfId="17212" xr:uid="{00000000-0005-0000-0000-0000F4430000}"/>
    <cellStyle name="Normal 36 2 2" xfId="17213" xr:uid="{00000000-0005-0000-0000-0000F5430000}"/>
    <cellStyle name="Normal 36 2 2 2" xfId="17214" xr:uid="{00000000-0005-0000-0000-0000F6430000}"/>
    <cellStyle name="Normal 36 2 2 3" xfId="17215" xr:uid="{00000000-0005-0000-0000-0000F7430000}"/>
    <cellStyle name="Normal 36 2 2 4" xfId="17216" xr:uid="{00000000-0005-0000-0000-0000F8430000}"/>
    <cellStyle name="Normal 36 2 3" xfId="17217" xr:uid="{00000000-0005-0000-0000-0000F9430000}"/>
    <cellStyle name="Normal 36 2 4" xfId="17218" xr:uid="{00000000-0005-0000-0000-0000FA430000}"/>
    <cellStyle name="Normal 36 2 5" xfId="17219" xr:uid="{00000000-0005-0000-0000-0000FB430000}"/>
    <cellStyle name="Normal 36 3" xfId="17220" xr:uid="{00000000-0005-0000-0000-0000FC430000}"/>
    <cellStyle name="Normal 36 4" xfId="17221" xr:uid="{00000000-0005-0000-0000-0000FD430000}"/>
    <cellStyle name="Normal 36 4 2" xfId="17222" xr:uid="{00000000-0005-0000-0000-0000FE430000}"/>
    <cellStyle name="Normal 36 4 3" xfId="17223" xr:uid="{00000000-0005-0000-0000-0000FF430000}"/>
    <cellStyle name="Normal 36 4 4" xfId="17224" xr:uid="{00000000-0005-0000-0000-000000440000}"/>
    <cellStyle name="Normal 36 5" xfId="17225" xr:uid="{00000000-0005-0000-0000-000001440000}"/>
    <cellStyle name="Normal 36 6" xfId="17226" xr:uid="{00000000-0005-0000-0000-000002440000}"/>
    <cellStyle name="Normal 36 7" xfId="17227" xr:uid="{00000000-0005-0000-0000-000003440000}"/>
    <cellStyle name="Normal 37" xfId="17228" xr:uid="{00000000-0005-0000-0000-000004440000}"/>
    <cellStyle name="Normal 37 2" xfId="17229" xr:uid="{00000000-0005-0000-0000-000005440000}"/>
    <cellStyle name="Normal 37 3" xfId="17230" xr:uid="{00000000-0005-0000-0000-000006440000}"/>
    <cellStyle name="Normal 37 3 2" xfId="17231" xr:uid="{00000000-0005-0000-0000-000007440000}"/>
    <cellStyle name="Normal 37 3 2 2" xfId="17232" xr:uid="{00000000-0005-0000-0000-000008440000}"/>
    <cellStyle name="Normal 37 3 2 2 2" xfId="17233" xr:uid="{00000000-0005-0000-0000-000009440000}"/>
    <cellStyle name="Normal 37 3 2 2 3" xfId="17234" xr:uid="{00000000-0005-0000-0000-00000A440000}"/>
    <cellStyle name="Normal 37 3 2 2 4" xfId="17235" xr:uid="{00000000-0005-0000-0000-00000B440000}"/>
    <cellStyle name="Normal 37 3 2 3" xfId="17236" xr:uid="{00000000-0005-0000-0000-00000C440000}"/>
    <cellStyle name="Normal 37 3 2 4" xfId="17237" xr:uid="{00000000-0005-0000-0000-00000D440000}"/>
    <cellStyle name="Normal 37 3 2 5" xfId="17238" xr:uid="{00000000-0005-0000-0000-00000E440000}"/>
    <cellStyle name="Normal 37 3 3" xfId="17239" xr:uid="{00000000-0005-0000-0000-00000F440000}"/>
    <cellStyle name="Normal 37 3 3 2" xfId="17240" xr:uid="{00000000-0005-0000-0000-000010440000}"/>
    <cellStyle name="Normal 37 3 3 3" xfId="17241" xr:uid="{00000000-0005-0000-0000-000011440000}"/>
    <cellStyle name="Normal 37 3 3 4" xfId="17242" xr:uid="{00000000-0005-0000-0000-000012440000}"/>
    <cellStyle name="Normal 37 3 4" xfId="17243" xr:uid="{00000000-0005-0000-0000-000013440000}"/>
    <cellStyle name="Normal 37 3 5" xfId="17244" xr:uid="{00000000-0005-0000-0000-000014440000}"/>
    <cellStyle name="Normal 37 3 6" xfId="17245" xr:uid="{00000000-0005-0000-0000-000015440000}"/>
    <cellStyle name="Normal 38" xfId="17246" xr:uid="{00000000-0005-0000-0000-000016440000}"/>
    <cellStyle name="Normal 38 2" xfId="17247" xr:uid="{00000000-0005-0000-0000-000017440000}"/>
    <cellStyle name="Normal 38 3" xfId="17248" xr:uid="{00000000-0005-0000-0000-000018440000}"/>
    <cellStyle name="Normal 38 3 2" xfId="17249" xr:uid="{00000000-0005-0000-0000-000019440000}"/>
    <cellStyle name="Normal 38 3 2 2" xfId="17250" xr:uid="{00000000-0005-0000-0000-00001A440000}"/>
    <cellStyle name="Normal 38 3 2 2 2" xfId="17251" xr:uid="{00000000-0005-0000-0000-00001B440000}"/>
    <cellStyle name="Normal 38 3 2 2 3" xfId="17252" xr:uid="{00000000-0005-0000-0000-00001C440000}"/>
    <cellStyle name="Normal 38 3 2 2 4" xfId="17253" xr:uid="{00000000-0005-0000-0000-00001D440000}"/>
    <cellStyle name="Normal 38 3 2 3" xfId="17254" xr:uid="{00000000-0005-0000-0000-00001E440000}"/>
    <cellStyle name="Normal 38 3 2 4" xfId="17255" xr:uid="{00000000-0005-0000-0000-00001F440000}"/>
    <cellStyle name="Normal 38 3 2 5" xfId="17256" xr:uid="{00000000-0005-0000-0000-000020440000}"/>
    <cellStyle name="Normal 38 3 3" xfId="17257" xr:uid="{00000000-0005-0000-0000-000021440000}"/>
    <cellStyle name="Normal 38 3 3 2" xfId="17258" xr:uid="{00000000-0005-0000-0000-000022440000}"/>
    <cellStyle name="Normal 38 3 3 3" xfId="17259" xr:uid="{00000000-0005-0000-0000-000023440000}"/>
    <cellStyle name="Normal 38 3 3 4" xfId="17260" xr:uid="{00000000-0005-0000-0000-000024440000}"/>
    <cellStyle name="Normal 38 3 4" xfId="17261" xr:uid="{00000000-0005-0000-0000-000025440000}"/>
    <cellStyle name="Normal 38 3 5" xfId="17262" xr:uid="{00000000-0005-0000-0000-000026440000}"/>
    <cellStyle name="Normal 38 3 6" xfId="17263" xr:uid="{00000000-0005-0000-0000-000027440000}"/>
    <cellStyle name="Normal 39" xfId="17264" xr:uid="{00000000-0005-0000-0000-000028440000}"/>
    <cellStyle name="Normal 39 2" xfId="17265" xr:uid="{00000000-0005-0000-0000-000029440000}"/>
    <cellStyle name="Normal 39 3" xfId="17266" xr:uid="{00000000-0005-0000-0000-00002A440000}"/>
    <cellStyle name="Normal 39 3 2" xfId="17267" xr:uid="{00000000-0005-0000-0000-00002B440000}"/>
    <cellStyle name="Normal 39 3 2 2" xfId="17268" xr:uid="{00000000-0005-0000-0000-00002C440000}"/>
    <cellStyle name="Normal 39 3 2 2 2" xfId="17269" xr:uid="{00000000-0005-0000-0000-00002D440000}"/>
    <cellStyle name="Normal 39 3 2 2 3" xfId="17270" xr:uid="{00000000-0005-0000-0000-00002E440000}"/>
    <cellStyle name="Normal 39 3 2 2 4" xfId="17271" xr:uid="{00000000-0005-0000-0000-00002F440000}"/>
    <cellStyle name="Normal 39 3 2 3" xfId="17272" xr:uid="{00000000-0005-0000-0000-000030440000}"/>
    <cellStyle name="Normal 39 3 2 4" xfId="17273" xr:uid="{00000000-0005-0000-0000-000031440000}"/>
    <cellStyle name="Normal 39 3 2 5" xfId="17274" xr:uid="{00000000-0005-0000-0000-000032440000}"/>
    <cellStyle name="Normal 39 3 3" xfId="17275" xr:uid="{00000000-0005-0000-0000-000033440000}"/>
    <cellStyle name="Normal 39 3 3 2" xfId="17276" xr:uid="{00000000-0005-0000-0000-000034440000}"/>
    <cellStyle name="Normal 39 3 3 3" xfId="17277" xr:uid="{00000000-0005-0000-0000-000035440000}"/>
    <cellStyle name="Normal 39 3 3 4" xfId="17278" xr:uid="{00000000-0005-0000-0000-000036440000}"/>
    <cellStyle name="Normal 39 3 4" xfId="17279" xr:uid="{00000000-0005-0000-0000-000037440000}"/>
    <cellStyle name="Normal 39 3 5" xfId="17280" xr:uid="{00000000-0005-0000-0000-000038440000}"/>
    <cellStyle name="Normal 39 3 6" xfId="17281" xr:uid="{00000000-0005-0000-0000-000039440000}"/>
    <cellStyle name="Normal 4" xfId="13" xr:uid="{00000000-0005-0000-0000-00003A440000}"/>
    <cellStyle name="Normal 4 10" xfId="17282" xr:uid="{00000000-0005-0000-0000-00003B440000}"/>
    <cellStyle name="Normal 4 11" xfId="17283" xr:uid="{00000000-0005-0000-0000-00003C440000}"/>
    <cellStyle name="Normal 4 12" xfId="17284" xr:uid="{00000000-0005-0000-0000-00003D440000}"/>
    <cellStyle name="Normal 4 13" xfId="17285" xr:uid="{00000000-0005-0000-0000-00003E440000}"/>
    <cellStyle name="Normal 4 13 2" xfId="17286" xr:uid="{00000000-0005-0000-0000-00003F440000}"/>
    <cellStyle name="Normal 4 13 3" xfId="17287" xr:uid="{00000000-0005-0000-0000-000040440000}"/>
    <cellStyle name="Normal 4 13 4" xfId="17288" xr:uid="{00000000-0005-0000-0000-000041440000}"/>
    <cellStyle name="Normal 4 14" xfId="17289" xr:uid="{00000000-0005-0000-0000-000042440000}"/>
    <cellStyle name="Normal 4 14 2" xfId="17290" xr:uid="{00000000-0005-0000-0000-000043440000}"/>
    <cellStyle name="Normal 4 14 3" xfId="17291" xr:uid="{00000000-0005-0000-0000-000044440000}"/>
    <cellStyle name="Normal 4 2" xfId="17292" xr:uid="{00000000-0005-0000-0000-000045440000}"/>
    <cellStyle name="Normal 4 2 10" xfId="17293" xr:uid="{00000000-0005-0000-0000-000046440000}"/>
    <cellStyle name="Normal 4 2 11" xfId="17294" xr:uid="{00000000-0005-0000-0000-000047440000}"/>
    <cellStyle name="Normal 4 2 11 2" xfId="17295" xr:uid="{00000000-0005-0000-0000-000048440000}"/>
    <cellStyle name="Normal 4 2 11 2 2" xfId="17296" xr:uid="{00000000-0005-0000-0000-000049440000}"/>
    <cellStyle name="Normal 4 2 11 2 3" xfId="17297" xr:uid="{00000000-0005-0000-0000-00004A440000}"/>
    <cellStyle name="Normal 4 2 11 2 4" xfId="17298" xr:uid="{00000000-0005-0000-0000-00004B440000}"/>
    <cellStyle name="Normal 4 2 11 3" xfId="17299" xr:uid="{00000000-0005-0000-0000-00004C440000}"/>
    <cellStyle name="Normal 4 2 11 4" xfId="17300" xr:uid="{00000000-0005-0000-0000-00004D440000}"/>
    <cellStyle name="Normal 4 2 11 5" xfId="17301" xr:uid="{00000000-0005-0000-0000-00004E440000}"/>
    <cellStyle name="Normal 4 2 12" xfId="17302" xr:uid="{00000000-0005-0000-0000-00004F440000}"/>
    <cellStyle name="Normal 4 2 13" xfId="17303" xr:uid="{00000000-0005-0000-0000-000050440000}"/>
    <cellStyle name="Normal 4 2 14" xfId="17304" xr:uid="{00000000-0005-0000-0000-000051440000}"/>
    <cellStyle name="Normal 4 2 2" xfId="17305" xr:uid="{00000000-0005-0000-0000-000052440000}"/>
    <cellStyle name="Normal 4 2 2 10" xfId="17306" xr:uid="{00000000-0005-0000-0000-000053440000}"/>
    <cellStyle name="Normal 4 2 2 10 2" xfId="17307" xr:uid="{00000000-0005-0000-0000-000054440000}"/>
    <cellStyle name="Normal 4 2 2 10 2 2" xfId="17308" xr:uid="{00000000-0005-0000-0000-000055440000}"/>
    <cellStyle name="Normal 4 2 2 10 2 3" xfId="17309" xr:uid="{00000000-0005-0000-0000-000056440000}"/>
    <cellStyle name="Normal 4 2 2 10 2 4" xfId="17310" xr:uid="{00000000-0005-0000-0000-000057440000}"/>
    <cellStyle name="Normal 4 2 2 10 3" xfId="17311" xr:uid="{00000000-0005-0000-0000-000058440000}"/>
    <cellStyle name="Normal 4 2 2 10 4" xfId="17312" xr:uid="{00000000-0005-0000-0000-000059440000}"/>
    <cellStyle name="Normal 4 2 2 10 5" xfId="17313" xr:uid="{00000000-0005-0000-0000-00005A440000}"/>
    <cellStyle name="Normal 4 2 2 11" xfId="17314" xr:uid="{00000000-0005-0000-0000-00005B440000}"/>
    <cellStyle name="Normal 4 2 2 12" xfId="17315" xr:uid="{00000000-0005-0000-0000-00005C440000}"/>
    <cellStyle name="Normal 4 2 2 13" xfId="17316" xr:uid="{00000000-0005-0000-0000-00005D440000}"/>
    <cellStyle name="Normal 4 2 2 14" xfId="17317" xr:uid="{00000000-0005-0000-0000-00005E440000}"/>
    <cellStyle name="Normal 4 2 2 2" xfId="17318" xr:uid="{00000000-0005-0000-0000-00005F440000}"/>
    <cellStyle name="Normal 4 2 2 2 2" xfId="17319" xr:uid="{00000000-0005-0000-0000-000060440000}"/>
    <cellStyle name="Normal 4 2 2 2 2 2" xfId="17320" xr:uid="{00000000-0005-0000-0000-000061440000}"/>
    <cellStyle name="Normal 4 2 2 2 2 2 2" xfId="17321" xr:uid="{00000000-0005-0000-0000-000062440000}"/>
    <cellStyle name="Normal 4 2 2 2 2 2 2 2" xfId="17322" xr:uid="{00000000-0005-0000-0000-000063440000}"/>
    <cellStyle name="Normal 4 2 2 2 2 2 2 2 2" xfId="17323" xr:uid="{00000000-0005-0000-0000-000064440000}"/>
    <cellStyle name="Normal 4 2 2 2 2 2 2 2 3" xfId="17324" xr:uid="{00000000-0005-0000-0000-000065440000}"/>
    <cellStyle name="Normal 4 2 2 2 2 2 2 2 4" xfId="17325" xr:uid="{00000000-0005-0000-0000-000066440000}"/>
    <cellStyle name="Normal 4 2 2 2 2 2 2 3" xfId="17326" xr:uid="{00000000-0005-0000-0000-000067440000}"/>
    <cellStyle name="Normal 4 2 2 2 2 2 2 4" xfId="17327" xr:uid="{00000000-0005-0000-0000-000068440000}"/>
    <cellStyle name="Normal 4 2 2 2 2 2 2 5" xfId="17328" xr:uid="{00000000-0005-0000-0000-000069440000}"/>
    <cellStyle name="Normal 4 2 2 2 2 2 3" xfId="17329" xr:uid="{00000000-0005-0000-0000-00006A440000}"/>
    <cellStyle name="Normal 4 2 2 2 2 2 3 2" xfId="17330" xr:uid="{00000000-0005-0000-0000-00006B440000}"/>
    <cellStyle name="Normal 4 2 2 2 2 2 3 3" xfId="17331" xr:uid="{00000000-0005-0000-0000-00006C440000}"/>
    <cellStyle name="Normal 4 2 2 2 2 2 3 4" xfId="17332" xr:uid="{00000000-0005-0000-0000-00006D440000}"/>
    <cellStyle name="Normal 4 2 2 2 2 2 4" xfId="17333" xr:uid="{00000000-0005-0000-0000-00006E440000}"/>
    <cellStyle name="Normal 4 2 2 2 2 2 5" xfId="17334" xr:uid="{00000000-0005-0000-0000-00006F440000}"/>
    <cellStyle name="Normal 4 2 2 2 2 2 6" xfId="17335" xr:uid="{00000000-0005-0000-0000-000070440000}"/>
    <cellStyle name="Normal 4 2 2 2 2 3" xfId="17336" xr:uid="{00000000-0005-0000-0000-000071440000}"/>
    <cellStyle name="Normal 4 2 2 2 2 3 2" xfId="17337" xr:uid="{00000000-0005-0000-0000-000072440000}"/>
    <cellStyle name="Normal 4 2 2 2 2 3 2 2" xfId="17338" xr:uid="{00000000-0005-0000-0000-000073440000}"/>
    <cellStyle name="Normal 4 2 2 2 2 3 2 2 2" xfId="17339" xr:uid="{00000000-0005-0000-0000-000074440000}"/>
    <cellStyle name="Normal 4 2 2 2 2 3 2 2 3" xfId="17340" xr:uid="{00000000-0005-0000-0000-000075440000}"/>
    <cellStyle name="Normal 4 2 2 2 2 3 2 2 4" xfId="17341" xr:uid="{00000000-0005-0000-0000-000076440000}"/>
    <cellStyle name="Normal 4 2 2 2 2 3 2 3" xfId="17342" xr:uid="{00000000-0005-0000-0000-000077440000}"/>
    <cellStyle name="Normal 4 2 2 2 2 3 2 4" xfId="17343" xr:uid="{00000000-0005-0000-0000-000078440000}"/>
    <cellStyle name="Normal 4 2 2 2 2 3 2 5" xfId="17344" xr:uid="{00000000-0005-0000-0000-000079440000}"/>
    <cellStyle name="Normal 4 2 2 2 2 3 3" xfId="17345" xr:uid="{00000000-0005-0000-0000-00007A440000}"/>
    <cellStyle name="Normal 4 2 2 2 2 3 3 2" xfId="17346" xr:uid="{00000000-0005-0000-0000-00007B440000}"/>
    <cellStyle name="Normal 4 2 2 2 2 3 3 3" xfId="17347" xr:uid="{00000000-0005-0000-0000-00007C440000}"/>
    <cellStyle name="Normal 4 2 2 2 2 3 3 4" xfId="17348" xr:uid="{00000000-0005-0000-0000-00007D440000}"/>
    <cellStyle name="Normal 4 2 2 2 2 3 4" xfId="17349" xr:uid="{00000000-0005-0000-0000-00007E440000}"/>
    <cellStyle name="Normal 4 2 2 2 2 3 5" xfId="17350" xr:uid="{00000000-0005-0000-0000-00007F440000}"/>
    <cellStyle name="Normal 4 2 2 2 2 3 6" xfId="17351" xr:uid="{00000000-0005-0000-0000-000080440000}"/>
    <cellStyle name="Normal 4 2 2 2 2 4" xfId="17352" xr:uid="{00000000-0005-0000-0000-000081440000}"/>
    <cellStyle name="Normal 4 2 2 2 2 4 2" xfId="17353" xr:uid="{00000000-0005-0000-0000-000082440000}"/>
    <cellStyle name="Normal 4 2 2 2 2 4 2 2" xfId="17354" xr:uid="{00000000-0005-0000-0000-000083440000}"/>
    <cellStyle name="Normal 4 2 2 2 2 4 2 3" xfId="17355" xr:uid="{00000000-0005-0000-0000-000084440000}"/>
    <cellStyle name="Normal 4 2 2 2 2 4 2 4" xfId="17356" xr:uid="{00000000-0005-0000-0000-000085440000}"/>
    <cellStyle name="Normal 4 2 2 2 2 4 3" xfId="17357" xr:uid="{00000000-0005-0000-0000-000086440000}"/>
    <cellStyle name="Normal 4 2 2 2 2 4 4" xfId="17358" xr:uid="{00000000-0005-0000-0000-000087440000}"/>
    <cellStyle name="Normal 4 2 2 2 2 4 5" xfId="17359" xr:uid="{00000000-0005-0000-0000-000088440000}"/>
    <cellStyle name="Normal 4 2 2 2 2 5" xfId="17360" xr:uid="{00000000-0005-0000-0000-000089440000}"/>
    <cellStyle name="Normal 4 2 2 2 2 5 2" xfId="17361" xr:uid="{00000000-0005-0000-0000-00008A440000}"/>
    <cellStyle name="Normal 4 2 2 2 2 5 3" xfId="17362" xr:uid="{00000000-0005-0000-0000-00008B440000}"/>
    <cellStyle name="Normal 4 2 2 2 2 5 4" xfId="17363" xr:uid="{00000000-0005-0000-0000-00008C440000}"/>
    <cellStyle name="Normal 4 2 2 2 2 6" xfId="17364" xr:uid="{00000000-0005-0000-0000-00008D440000}"/>
    <cellStyle name="Normal 4 2 2 2 2 7" xfId="17365" xr:uid="{00000000-0005-0000-0000-00008E440000}"/>
    <cellStyle name="Normal 4 2 2 2 2 8" xfId="17366" xr:uid="{00000000-0005-0000-0000-00008F440000}"/>
    <cellStyle name="Normal 4 2 2 2 3" xfId="17367" xr:uid="{00000000-0005-0000-0000-000090440000}"/>
    <cellStyle name="Normal 4 2 2 2 3 2" xfId="17368" xr:uid="{00000000-0005-0000-0000-000091440000}"/>
    <cellStyle name="Normal 4 2 2 2 3 2 2" xfId="17369" xr:uid="{00000000-0005-0000-0000-000092440000}"/>
    <cellStyle name="Normal 4 2 2 2 3 2 2 2" xfId="17370" xr:uid="{00000000-0005-0000-0000-000093440000}"/>
    <cellStyle name="Normal 4 2 2 2 3 2 2 3" xfId="17371" xr:uid="{00000000-0005-0000-0000-000094440000}"/>
    <cellStyle name="Normal 4 2 2 2 3 2 2 4" xfId="17372" xr:uid="{00000000-0005-0000-0000-000095440000}"/>
    <cellStyle name="Normal 4 2 2 2 3 2 3" xfId="17373" xr:uid="{00000000-0005-0000-0000-000096440000}"/>
    <cellStyle name="Normal 4 2 2 2 3 2 4" xfId="17374" xr:uid="{00000000-0005-0000-0000-000097440000}"/>
    <cellStyle name="Normal 4 2 2 2 3 2 5" xfId="17375" xr:uid="{00000000-0005-0000-0000-000098440000}"/>
    <cellStyle name="Normal 4 2 2 2 3 3" xfId="17376" xr:uid="{00000000-0005-0000-0000-000099440000}"/>
    <cellStyle name="Normal 4 2 2 2 3 3 2" xfId="17377" xr:uid="{00000000-0005-0000-0000-00009A440000}"/>
    <cellStyle name="Normal 4 2 2 2 3 3 3" xfId="17378" xr:uid="{00000000-0005-0000-0000-00009B440000}"/>
    <cellStyle name="Normal 4 2 2 2 3 3 4" xfId="17379" xr:uid="{00000000-0005-0000-0000-00009C440000}"/>
    <cellStyle name="Normal 4 2 2 2 3 4" xfId="17380" xr:uid="{00000000-0005-0000-0000-00009D440000}"/>
    <cellStyle name="Normal 4 2 2 2 3 5" xfId="17381" xr:uid="{00000000-0005-0000-0000-00009E440000}"/>
    <cellStyle name="Normal 4 2 2 2 3 6" xfId="17382" xr:uid="{00000000-0005-0000-0000-00009F440000}"/>
    <cellStyle name="Normal 4 2 2 2 4" xfId="17383" xr:uid="{00000000-0005-0000-0000-0000A0440000}"/>
    <cellStyle name="Normal 4 2 2 2 4 2" xfId="17384" xr:uid="{00000000-0005-0000-0000-0000A1440000}"/>
    <cellStyle name="Normal 4 2 2 2 4 2 2" xfId="17385" xr:uid="{00000000-0005-0000-0000-0000A2440000}"/>
    <cellStyle name="Normal 4 2 2 2 4 2 2 2" xfId="17386" xr:uid="{00000000-0005-0000-0000-0000A3440000}"/>
    <cellStyle name="Normal 4 2 2 2 4 2 2 3" xfId="17387" xr:uid="{00000000-0005-0000-0000-0000A4440000}"/>
    <cellStyle name="Normal 4 2 2 2 4 2 2 4" xfId="17388" xr:uid="{00000000-0005-0000-0000-0000A5440000}"/>
    <cellStyle name="Normal 4 2 2 2 4 2 3" xfId="17389" xr:uid="{00000000-0005-0000-0000-0000A6440000}"/>
    <cellStyle name="Normal 4 2 2 2 4 2 4" xfId="17390" xr:uid="{00000000-0005-0000-0000-0000A7440000}"/>
    <cellStyle name="Normal 4 2 2 2 4 2 5" xfId="17391" xr:uid="{00000000-0005-0000-0000-0000A8440000}"/>
    <cellStyle name="Normal 4 2 2 2 4 3" xfId="17392" xr:uid="{00000000-0005-0000-0000-0000A9440000}"/>
    <cellStyle name="Normal 4 2 2 2 4 3 2" xfId="17393" xr:uid="{00000000-0005-0000-0000-0000AA440000}"/>
    <cellStyle name="Normal 4 2 2 2 4 3 3" xfId="17394" xr:uid="{00000000-0005-0000-0000-0000AB440000}"/>
    <cellStyle name="Normal 4 2 2 2 4 3 4" xfId="17395" xr:uid="{00000000-0005-0000-0000-0000AC440000}"/>
    <cellStyle name="Normal 4 2 2 2 4 4" xfId="17396" xr:uid="{00000000-0005-0000-0000-0000AD440000}"/>
    <cellStyle name="Normal 4 2 2 2 4 5" xfId="17397" xr:uid="{00000000-0005-0000-0000-0000AE440000}"/>
    <cellStyle name="Normal 4 2 2 2 4 6" xfId="17398" xr:uid="{00000000-0005-0000-0000-0000AF440000}"/>
    <cellStyle name="Normal 4 2 2 2 5" xfId="17399" xr:uid="{00000000-0005-0000-0000-0000B0440000}"/>
    <cellStyle name="Normal 4 2 2 2 5 2" xfId="17400" xr:uid="{00000000-0005-0000-0000-0000B1440000}"/>
    <cellStyle name="Normal 4 2 2 2 5 2 2" xfId="17401" xr:uid="{00000000-0005-0000-0000-0000B2440000}"/>
    <cellStyle name="Normal 4 2 2 2 5 2 3" xfId="17402" xr:uid="{00000000-0005-0000-0000-0000B3440000}"/>
    <cellStyle name="Normal 4 2 2 2 5 2 4" xfId="17403" xr:uid="{00000000-0005-0000-0000-0000B4440000}"/>
    <cellStyle name="Normal 4 2 2 2 5 3" xfId="17404" xr:uid="{00000000-0005-0000-0000-0000B5440000}"/>
    <cellStyle name="Normal 4 2 2 2 5 4" xfId="17405" xr:uid="{00000000-0005-0000-0000-0000B6440000}"/>
    <cellStyle name="Normal 4 2 2 2 5 5" xfId="17406" xr:uid="{00000000-0005-0000-0000-0000B7440000}"/>
    <cellStyle name="Normal 4 2 2 2 6" xfId="17407" xr:uid="{00000000-0005-0000-0000-0000B8440000}"/>
    <cellStyle name="Normal 4 2 2 2 6 2" xfId="17408" xr:uid="{00000000-0005-0000-0000-0000B9440000}"/>
    <cellStyle name="Normal 4 2 2 2 6 3" xfId="17409" xr:uid="{00000000-0005-0000-0000-0000BA440000}"/>
    <cellStyle name="Normal 4 2 2 2 6 4" xfId="17410" xr:uid="{00000000-0005-0000-0000-0000BB440000}"/>
    <cellStyle name="Normal 4 2 2 2 7" xfId="17411" xr:uid="{00000000-0005-0000-0000-0000BC440000}"/>
    <cellStyle name="Normal 4 2 2 2 8" xfId="17412" xr:uid="{00000000-0005-0000-0000-0000BD440000}"/>
    <cellStyle name="Normal 4 2 2 2 9" xfId="17413" xr:uid="{00000000-0005-0000-0000-0000BE440000}"/>
    <cellStyle name="Normal 4 2 2 3" xfId="17414" xr:uid="{00000000-0005-0000-0000-0000BF440000}"/>
    <cellStyle name="Normal 4 2 2 3 2" xfId="17415" xr:uid="{00000000-0005-0000-0000-0000C0440000}"/>
    <cellStyle name="Normal 4 2 2 3 2 2" xfId="17416" xr:uid="{00000000-0005-0000-0000-0000C1440000}"/>
    <cellStyle name="Normal 4 2 2 3 2 2 2" xfId="17417" xr:uid="{00000000-0005-0000-0000-0000C2440000}"/>
    <cellStyle name="Normal 4 2 2 3 2 2 2 2" xfId="17418" xr:uid="{00000000-0005-0000-0000-0000C3440000}"/>
    <cellStyle name="Normal 4 2 2 3 2 2 2 2 2" xfId="17419" xr:uid="{00000000-0005-0000-0000-0000C4440000}"/>
    <cellStyle name="Normal 4 2 2 3 2 2 2 2 3" xfId="17420" xr:uid="{00000000-0005-0000-0000-0000C5440000}"/>
    <cellStyle name="Normal 4 2 2 3 2 2 2 2 4" xfId="17421" xr:uid="{00000000-0005-0000-0000-0000C6440000}"/>
    <cellStyle name="Normal 4 2 2 3 2 2 2 3" xfId="17422" xr:uid="{00000000-0005-0000-0000-0000C7440000}"/>
    <cellStyle name="Normal 4 2 2 3 2 2 2 4" xfId="17423" xr:uid="{00000000-0005-0000-0000-0000C8440000}"/>
    <cellStyle name="Normal 4 2 2 3 2 2 2 5" xfId="17424" xr:uid="{00000000-0005-0000-0000-0000C9440000}"/>
    <cellStyle name="Normal 4 2 2 3 2 2 3" xfId="17425" xr:uid="{00000000-0005-0000-0000-0000CA440000}"/>
    <cellStyle name="Normal 4 2 2 3 2 2 3 2" xfId="17426" xr:uid="{00000000-0005-0000-0000-0000CB440000}"/>
    <cellStyle name="Normal 4 2 2 3 2 2 3 3" xfId="17427" xr:uid="{00000000-0005-0000-0000-0000CC440000}"/>
    <cellStyle name="Normal 4 2 2 3 2 2 3 4" xfId="17428" xr:uid="{00000000-0005-0000-0000-0000CD440000}"/>
    <cellStyle name="Normal 4 2 2 3 2 2 4" xfId="17429" xr:uid="{00000000-0005-0000-0000-0000CE440000}"/>
    <cellStyle name="Normal 4 2 2 3 2 2 5" xfId="17430" xr:uid="{00000000-0005-0000-0000-0000CF440000}"/>
    <cellStyle name="Normal 4 2 2 3 2 2 6" xfId="17431" xr:uid="{00000000-0005-0000-0000-0000D0440000}"/>
    <cellStyle name="Normal 4 2 2 3 2 3" xfId="17432" xr:uid="{00000000-0005-0000-0000-0000D1440000}"/>
    <cellStyle name="Normal 4 2 2 3 2 3 2" xfId="17433" xr:uid="{00000000-0005-0000-0000-0000D2440000}"/>
    <cellStyle name="Normal 4 2 2 3 2 3 2 2" xfId="17434" xr:uid="{00000000-0005-0000-0000-0000D3440000}"/>
    <cellStyle name="Normal 4 2 2 3 2 3 2 2 2" xfId="17435" xr:uid="{00000000-0005-0000-0000-0000D4440000}"/>
    <cellStyle name="Normal 4 2 2 3 2 3 2 2 3" xfId="17436" xr:uid="{00000000-0005-0000-0000-0000D5440000}"/>
    <cellStyle name="Normal 4 2 2 3 2 3 2 2 4" xfId="17437" xr:uid="{00000000-0005-0000-0000-0000D6440000}"/>
    <cellStyle name="Normal 4 2 2 3 2 3 2 3" xfId="17438" xr:uid="{00000000-0005-0000-0000-0000D7440000}"/>
    <cellStyle name="Normal 4 2 2 3 2 3 2 4" xfId="17439" xr:uid="{00000000-0005-0000-0000-0000D8440000}"/>
    <cellStyle name="Normal 4 2 2 3 2 3 2 5" xfId="17440" xr:uid="{00000000-0005-0000-0000-0000D9440000}"/>
    <cellStyle name="Normal 4 2 2 3 2 3 3" xfId="17441" xr:uid="{00000000-0005-0000-0000-0000DA440000}"/>
    <cellStyle name="Normal 4 2 2 3 2 3 3 2" xfId="17442" xr:uid="{00000000-0005-0000-0000-0000DB440000}"/>
    <cellStyle name="Normal 4 2 2 3 2 3 3 3" xfId="17443" xr:uid="{00000000-0005-0000-0000-0000DC440000}"/>
    <cellStyle name="Normal 4 2 2 3 2 3 3 4" xfId="17444" xr:uid="{00000000-0005-0000-0000-0000DD440000}"/>
    <cellStyle name="Normal 4 2 2 3 2 3 4" xfId="17445" xr:uid="{00000000-0005-0000-0000-0000DE440000}"/>
    <cellStyle name="Normal 4 2 2 3 2 3 5" xfId="17446" xr:uid="{00000000-0005-0000-0000-0000DF440000}"/>
    <cellStyle name="Normal 4 2 2 3 2 3 6" xfId="17447" xr:uid="{00000000-0005-0000-0000-0000E0440000}"/>
    <cellStyle name="Normal 4 2 2 3 2 4" xfId="17448" xr:uid="{00000000-0005-0000-0000-0000E1440000}"/>
    <cellStyle name="Normal 4 2 2 3 2 4 2" xfId="17449" xr:uid="{00000000-0005-0000-0000-0000E2440000}"/>
    <cellStyle name="Normal 4 2 2 3 2 4 2 2" xfId="17450" xr:uid="{00000000-0005-0000-0000-0000E3440000}"/>
    <cellStyle name="Normal 4 2 2 3 2 4 2 3" xfId="17451" xr:uid="{00000000-0005-0000-0000-0000E4440000}"/>
    <cellStyle name="Normal 4 2 2 3 2 4 2 4" xfId="17452" xr:uid="{00000000-0005-0000-0000-0000E5440000}"/>
    <cellStyle name="Normal 4 2 2 3 2 4 3" xfId="17453" xr:uid="{00000000-0005-0000-0000-0000E6440000}"/>
    <cellStyle name="Normal 4 2 2 3 2 4 4" xfId="17454" xr:uid="{00000000-0005-0000-0000-0000E7440000}"/>
    <cellStyle name="Normal 4 2 2 3 2 4 5" xfId="17455" xr:uid="{00000000-0005-0000-0000-0000E8440000}"/>
    <cellStyle name="Normal 4 2 2 3 2 5" xfId="17456" xr:uid="{00000000-0005-0000-0000-0000E9440000}"/>
    <cellStyle name="Normal 4 2 2 3 2 5 2" xfId="17457" xr:uid="{00000000-0005-0000-0000-0000EA440000}"/>
    <cellStyle name="Normal 4 2 2 3 2 5 3" xfId="17458" xr:uid="{00000000-0005-0000-0000-0000EB440000}"/>
    <cellStyle name="Normal 4 2 2 3 2 5 4" xfId="17459" xr:uid="{00000000-0005-0000-0000-0000EC440000}"/>
    <cellStyle name="Normal 4 2 2 3 2 6" xfId="17460" xr:uid="{00000000-0005-0000-0000-0000ED440000}"/>
    <cellStyle name="Normal 4 2 2 3 2 7" xfId="17461" xr:uid="{00000000-0005-0000-0000-0000EE440000}"/>
    <cellStyle name="Normal 4 2 2 3 2 8" xfId="17462" xr:uid="{00000000-0005-0000-0000-0000EF440000}"/>
    <cellStyle name="Normal 4 2 2 3 3" xfId="17463" xr:uid="{00000000-0005-0000-0000-0000F0440000}"/>
    <cellStyle name="Normal 4 2 2 3 3 2" xfId="17464" xr:uid="{00000000-0005-0000-0000-0000F1440000}"/>
    <cellStyle name="Normal 4 2 2 3 3 2 2" xfId="17465" xr:uid="{00000000-0005-0000-0000-0000F2440000}"/>
    <cellStyle name="Normal 4 2 2 3 3 2 2 2" xfId="17466" xr:uid="{00000000-0005-0000-0000-0000F3440000}"/>
    <cellStyle name="Normal 4 2 2 3 3 2 2 3" xfId="17467" xr:uid="{00000000-0005-0000-0000-0000F4440000}"/>
    <cellStyle name="Normal 4 2 2 3 3 2 2 4" xfId="17468" xr:uid="{00000000-0005-0000-0000-0000F5440000}"/>
    <cellStyle name="Normal 4 2 2 3 3 2 3" xfId="17469" xr:uid="{00000000-0005-0000-0000-0000F6440000}"/>
    <cellStyle name="Normal 4 2 2 3 3 2 4" xfId="17470" xr:uid="{00000000-0005-0000-0000-0000F7440000}"/>
    <cellStyle name="Normal 4 2 2 3 3 2 5" xfId="17471" xr:uid="{00000000-0005-0000-0000-0000F8440000}"/>
    <cellStyle name="Normal 4 2 2 3 3 3" xfId="17472" xr:uid="{00000000-0005-0000-0000-0000F9440000}"/>
    <cellStyle name="Normal 4 2 2 3 3 3 2" xfId="17473" xr:uid="{00000000-0005-0000-0000-0000FA440000}"/>
    <cellStyle name="Normal 4 2 2 3 3 3 3" xfId="17474" xr:uid="{00000000-0005-0000-0000-0000FB440000}"/>
    <cellStyle name="Normal 4 2 2 3 3 3 4" xfId="17475" xr:uid="{00000000-0005-0000-0000-0000FC440000}"/>
    <cellStyle name="Normal 4 2 2 3 3 4" xfId="17476" xr:uid="{00000000-0005-0000-0000-0000FD440000}"/>
    <cellStyle name="Normal 4 2 2 3 3 5" xfId="17477" xr:uid="{00000000-0005-0000-0000-0000FE440000}"/>
    <cellStyle name="Normal 4 2 2 3 3 6" xfId="17478" xr:uid="{00000000-0005-0000-0000-0000FF440000}"/>
    <cellStyle name="Normal 4 2 2 3 4" xfId="17479" xr:uid="{00000000-0005-0000-0000-000000450000}"/>
    <cellStyle name="Normal 4 2 2 3 4 2" xfId="17480" xr:uid="{00000000-0005-0000-0000-000001450000}"/>
    <cellStyle name="Normal 4 2 2 3 4 2 2" xfId="17481" xr:uid="{00000000-0005-0000-0000-000002450000}"/>
    <cellStyle name="Normal 4 2 2 3 4 2 2 2" xfId="17482" xr:uid="{00000000-0005-0000-0000-000003450000}"/>
    <cellStyle name="Normal 4 2 2 3 4 2 2 3" xfId="17483" xr:uid="{00000000-0005-0000-0000-000004450000}"/>
    <cellStyle name="Normal 4 2 2 3 4 2 2 4" xfId="17484" xr:uid="{00000000-0005-0000-0000-000005450000}"/>
    <cellStyle name="Normal 4 2 2 3 4 2 3" xfId="17485" xr:uid="{00000000-0005-0000-0000-000006450000}"/>
    <cellStyle name="Normal 4 2 2 3 4 2 4" xfId="17486" xr:uid="{00000000-0005-0000-0000-000007450000}"/>
    <cellStyle name="Normal 4 2 2 3 4 2 5" xfId="17487" xr:uid="{00000000-0005-0000-0000-000008450000}"/>
    <cellStyle name="Normal 4 2 2 3 4 3" xfId="17488" xr:uid="{00000000-0005-0000-0000-000009450000}"/>
    <cellStyle name="Normal 4 2 2 3 4 3 2" xfId="17489" xr:uid="{00000000-0005-0000-0000-00000A450000}"/>
    <cellStyle name="Normal 4 2 2 3 4 3 3" xfId="17490" xr:uid="{00000000-0005-0000-0000-00000B450000}"/>
    <cellStyle name="Normal 4 2 2 3 4 3 4" xfId="17491" xr:uid="{00000000-0005-0000-0000-00000C450000}"/>
    <cellStyle name="Normal 4 2 2 3 4 4" xfId="17492" xr:uid="{00000000-0005-0000-0000-00000D450000}"/>
    <cellStyle name="Normal 4 2 2 3 4 5" xfId="17493" xr:uid="{00000000-0005-0000-0000-00000E450000}"/>
    <cellStyle name="Normal 4 2 2 3 4 6" xfId="17494" xr:uid="{00000000-0005-0000-0000-00000F450000}"/>
    <cellStyle name="Normal 4 2 2 3 5" xfId="17495" xr:uid="{00000000-0005-0000-0000-000010450000}"/>
    <cellStyle name="Normal 4 2 2 3 5 2" xfId="17496" xr:uid="{00000000-0005-0000-0000-000011450000}"/>
    <cellStyle name="Normal 4 2 2 3 5 2 2" xfId="17497" xr:uid="{00000000-0005-0000-0000-000012450000}"/>
    <cellStyle name="Normal 4 2 2 3 5 2 3" xfId="17498" xr:uid="{00000000-0005-0000-0000-000013450000}"/>
    <cellStyle name="Normal 4 2 2 3 5 2 4" xfId="17499" xr:uid="{00000000-0005-0000-0000-000014450000}"/>
    <cellStyle name="Normal 4 2 2 3 5 3" xfId="17500" xr:uid="{00000000-0005-0000-0000-000015450000}"/>
    <cellStyle name="Normal 4 2 2 3 5 4" xfId="17501" xr:uid="{00000000-0005-0000-0000-000016450000}"/>
    <cellStyle name="Normal 4 2 2 3 5 5" xfId="17502" xr:uid="{00000000-0005-0000-0000-000017450000}"/>
    <cellStyle name="Normal 4 2 2 3 6" xfId="17503" xr:uid="{00000000-0005-0000-0000-000018450000}"/>
    <cellStyle name="Normal 4 2 2 3 6 2" xfId="17504" xr:uid="{00000000-0005-0000-0000-000019450000}"/>
    <cellStyle name="Normal 4 2 2 3 6 3" xfId="17505" xr:uid="{00000000-0005-0000-0000-00001A450000}"/>
    <cellStyle name="Normal 4 2 2 3 6 4" xfId="17506" xr:uid="{00000000-0005-0000-0000-00001B450000}"/>
    <cellStyle name="Normal 4 2 2 3 7" xfId="17507" xr:uid="{00000000-0005-0000-0000-00001C450000}"/>
    <cellStyle name="Normal 4 2 2 3 8" xfId="17508" xr:uid="{00000000-0005-0000-0000-00001D450000}"/>
    <cellStyle name="Normal 4 2 2 3 9" xfId="17509" xr:uid="{00000000-0005-0000-0000-00001E450000}"/>
    <cellStyle name="Normal 4 2 2 4" xfId="17510" xr:uid="{00000000-0005-0000-0000-00001F450000}"/>
    <cellStyle name="Normal 4 2 2 4 2" xfId="17511" xr:uid="{00000000-0005-0000-0000-000020450000}"/>
    <cellStyle name="Normal 4 2 2 4 2 2" xfId="17512" xr:uid="{00000000-0005-0000-0000-000021450000}"/>
    <cellStyle name="Normal 4 2 2 4 2 2 2" xfId="17513" xr:uid="{00000000-0005-0000-0000-000022450000}"/>
    <cellStyle name="Normal 4 2 2 4 2 2 2 2" xfId="17514" xr:uid="{00000000-0005-0000-0000-000023450000}"/>
    <cellStyle name="Normal 4 2 2 4 2 2 2 2 2" xfId="17515" xr:uid="{00000000-0005-0000-0000-000024450000}"/>
    <cellStyle name="Normal 4 2 2 4 2 2 2 2 3" xfId="17516" xr:uid="{00000000-0005-0000-0000-000025450000}"/>
    <cellStyle name="Normal 4 2 2 4 2 2 2 2 4" xfId="17517" xr:uid="{00000000-0005-0000-0000-000026450000}"/>
    <cellStyle name="Normal 4 2 2 4 2 2 2 3" xfId="17518" xr:uid="{00000000-0005-0000-0000-000027450000}"/>
    <cellStyle name="Normal 4 2 2 4 2 2 2 4" xfId="17519" xr:uid="{00000000-0005-0000-0000-000028450000}"/>
    <cellStyle name="Normal 4 2 2 4 2 2 2 5" xfId="17520" xr:uid="{00000000-0005-0000-0000-000029450000}"/>
    <cellStyle name="Normal 4 2 2 4 2 2 3" xfId="17521" xr:uid="{00000000-0005-0000-0000-00002A450000}"/>
    <cellStyle name="Normal 4 2 2 4 2 2 3 2" xfId="17522" xr:uid="{00000000-0005-0000-0000-00002B450000}"/>
    <cellStyle name="Normal 4 2 2 4 2 2 3 3" xfId="17523" xr:uid="{00000000-0005-0000-0000-00002C450000}"/>
    <cellStyle name="Normal 4 2 2 4 2 2 3 4" xfId="17524" xr:uid="{00000000-0005-0000-0000-00002D450000}"/>
    <cellStyle name="Normal 4 2 2 4 2 2 4" xfId="17525" xr:uid="{00000000-0005-0000-0000-00002E450000}"/>
    <cellStyle name="Normal 4 2 2 4 2 2 5" xfId="17526" xr:uid="{00000000-0005-0000-0000-00002F450000}"/>
    <cellStyle name="Normal 4 2 2 4 2 2 6" xfId="17527" xr:uid="{00000000-0005-0000-0000-000030450000}"/>
    <cellStyle name="Normal 4 2 2 4 2 3" xfId="17528" xr:uid="{00000000-0005-0000-0000-000031450000}"/>
    <cellStyle name="Normal 4 2 2 4 2 3 2" xfId="17529" xr:uid="{00000000-0005-0000-0000-000032450000}"/>
    <cellStyle name="Normal 4 2 2 4 2 3 2 2" xfId="17530" xr:uid="{00000000-0005-0000-0000-000033450000}"/>
    <cellStyle name="Normal 4 2 2 4 2 3 2 2 2" xfId="17531" xr:uid="{00000000-0005-0000-0000-000034450000}"/>
    <cellStyle name="Normal 4 2 2 4 2 3 2 2 3" xfId="17532" xr:uid="{00000000-0005-0000-0000-000035450000}"/>
    <cellStyle name="Normal 4 2 2 4 2 3 2 2 4" xfId="17533" xr:uid="{00000000-0005-0000-0000-000036450000}"/>
    <cellStyle name="Normal 4 2 2 4 2 3 2 3" xfId="17534" xr:uid="{00000000-0005-0000-0000-000037450000}"/>
    <cellStyle name="Normal 4 2 2 4 2 3 2 4" xfId="17535" xr:uid="{00000000-0005-0000-0000-000038450000}"/>
    <cellStyle name="Normal 4 2 2 4 2 3 2 5" xfId="17536" xr:uid="{00000000-0005-0000-0000-000039450000}"/>
    <cellStyle name="Normal 4 2 2 4 2 3 3" xfId="17537" xr:uid="{00000000-0005-0000-0000-00003A450000}"/>
    <cellStyle name="Normal 4 2 2 4 2 3 3 2" xfId="17538" xr:uid="{00000000-0005-0000-0000-00003B450000}"/>
    <cellStyle name="Normal 4 2 2 4 2 3 3 3" xfId="17539" xr:uid="{00000000-0005-0000-0000-00003C450000}"/>
    <cellStyle name="Normal 4 2 2 4 2 3 3 4" xfId="17540" xr:uid="{00000000-0005-0000-0000-00003D450000}"/>
    <cellStyle name="Normal 4 2 2 4 2 3 4" xfId="17541" xr:uid="{00000000-0005-0000-0000-00003E450000}"/>
    <cellStyle name="Normal 4 2 2 4 2 3 5" xfId="17542" xr:uid="{00000000-0005-0000-0000-00003F450000}"/>
    <cellStyle name="Normal 4 2 2 4 2 3 6" xfId="17543" xr:uid="{00000000-0005-0000-0000-000040450000}"/>
    <cellStyle name="Normal 4 2 2 4 2 4" xfId="17544" xr:uid="{00000000-0005-0000-0000-000041450000}"/>
    <cellStyle name="Normal 4 2 2 4 2 4 2" xfId="17545" xr:uid="{00000000-0005-0000-0000-000042450000}"/>
    <cellStyle name="Normal 4 2 2 4 2 4 2 2" xfId="17546" xr:uid="{00000000-0005-0000-0000-000043450000}"/>
    <cellStyle name="Normal 4 2 2 4 2 4 2 3" xfId="17547" xr:uid="{00000000-0005-0000-0000-000044450000}"/>
    <cellStyle name="Normal 4 2 2 4 2 4 2 4" xfId="17548" xr:uid="{00000000-0005-0000-0000-000045450000}"/>
    <cellStyle name="Normal 4 2 2 4 2 4 3" xfId="17549" xr:uid="{00000000-0005-0000-0000-000046450000}"/>
    <cellStyle name="Normal 4 2 2 4 2 4 4" xfId="17550" xr:uid="{00000000-0005-0000-0000-000047450000}"/>
    <cellStyle name="Normal 4 2 2 4 2 4 5" xfId="17551" xr:uid="{00000000-0005-0000-0000-000048450000}"/>
    <cellStyle name="Normal 4 2 2 4 2 5" xfId="17552" xr:uid="{00000000-0005-0000-0000-000049450000}"/>
    <cellStyle name="Normal 4 2 2 4 2 5 2" xfId="17553" xr:uid="{00000000-0005-0000-0000-00004A450000}"/>
    <cellStyle name="Normal 4 2 2 4 2 5 3" xfId="17554" xr:uid="{00000000-0005-0000-0000-00004B450000}"/>
    <cellStyle name="Normal 4 2 2 4 2 5 4" xfId="17555" xr:uid="{00000000-0005-0000-0000-00004C450000}"/>
    <cellStyle name="Normal 4 2 2 4 2 6" xfId="17556" xr:uid="{00000000-0005-0000-0000-00004D450000}"/>
    <cellStyle name="Normal 4 2 2 4 2 7" xfId="17557" xr:uid="{00000000-0005-0000-0000-00004E450000}"/>
    <cellStyle name="Normal 4 2 2 4 2 8" xfId="17558" xr:uid="{00000000-0005-0000-0000-00004F450000}"/>
    <cellStyle name="Normal 4 2 2 4 3" xfId="17559" xr:uid="{00000000-0005-0000-0000-000050450000}"/>
    <cellStyle name="Normal 4 2 2 4 3 2" xfId="17560" xr:uid="{00000000-0005-0000-0000-000051450000}"/>
    <cellStyle name="Normal 4 2 2 4 3 2 2" xfId="17561" xr:uid="{00000000-0005-0000-0000-000052450000}"/>
    <cellStyle name="Normal 4 2 2 4 3 2 2 2" xfId="17562" xr:uid="{00000000-0005-0000-0000-000053450000}"/>
    <cellStyle name="Normal 4 2 2 4 3 2 2 3" xfId="17563" xr:uid="{00000000-0005-0000-0000-000054450000}"/>
    <cellStyle name="Normal 4 2 2 4 3 2 2 4" xfId="17564" xr:uid="{00000000-0005-0000-0000-000055450000}"/>
    <cellStyle name="Normal 4 2 2 4 3 2 3" xfId="17565" xr:uid="{00000000-0005-0000-0000-000056450000}"/>
    <cellStyle name="Normal 4 2 2 4 3 2 4" xfId="17566" xr:uid="{00000000-0005-0000-0000-000057450000}"/>
    <cellStyle name="Normal 4 2 2 4 3 2 5" xfId="17567" xr:uid="{00000000-0005-0000-0000-000058450000}"/>
    <cellStyle name="Normal 4 2 2 4 3 3" xfId="17568" xr:uid="{00000000-0005-0000-0000-000059450000}"/>
    <cellStyle name="Normal 4 2 2 4 3 3 2" xfId="17569" xr:uid="{00000000-0005-0000-0000-00005A450000}"/>
    <cellStyle name="Normal 4 2 2 4 3 3 3" xfId="17570" xr:uid="{00000000-0005-0000-0000-00005B450000}"/>
    <cellStyle name="Normal 4 2 2 4 3 3 4" xfId="17571" xr:uid="{00000000-0005-0000-0000-00005C450000}"/>
    <cellStyle name="Normal 4 2 2 4 3 4" xfId="17572" xr:uid="{00000000-0005-0000-0000-00005D450000}"/>
    <cellStyle name="Normal 4 2 2 4 3 5" xfId="17573" xr:uid="{00000000-0005-0000-0000-00005E450000}"/>
    <cellStyle name="Normal 4 2 2 4 3 6" xfId="17574" xr:uid="{00000000-0005-0000-0000-00005F450000}"/>
    <cellStyle name="Normal 4 2 2 4 4" xfId="17575" xr:uid="{00000000-0005-0000-0000-000060450000}"/>
    <cellStyle name="Normal 4 2 2 4 4 2" xfId="17576" xr:uid="{00000000-0005-0000-0000-000061450000}"/>
    <cellStyle name="Normal 4 2 2 4 4 2 2" xfId="17577" xr:uid="{00000000-0005-0000-0000-000062450000}"/>
    <cellStyle name="Normal 4 2 2 4 4 2 2 2" xfId="17578" xr:uid="{00000000-0005-0000-0000-000063450000}"/>
    <cellStyle name="Normal 4 2 2 4 4 2 2 3" xfId="17579" xr:uid="{00000000-0005-0000-0000-000064450000}"/>
    <cellStyle name="Normal 4 2 2 4 4 2 2 4" xfId="17580" xr:uid="{00000000-0005-0000-0000-000065450000}"/>
    <cellStyle name="Normal 4 2 2 4 4 2 3" xfId="17581" xr:uid="{00000000-0005-0000-0000-000066450000}"/>
    <cellStyle name="Normal 4 2 2 4 4 2 4" xfId="17582" xr:uid="{00000000-0005-0000-0000-000067450000}"/>
    <cellStyle name="Normal 4 2 2 4 4 2 5" xfId="17583" xr:uid="{00000000-0005-0000-0000-000068450000}"/>
    <cellStyle name="Normal 4 2 2 4 4 3" xfId="17584" xr:uid="{00000000-0005-0000-0000-000069450000}"/>
    <cellStyle name="Normal 4 2 2 4 4 3 2" xfId="17585" xr:uid="{00000000-0005-0000-0000-00006A450000}"/>
    <cellStyle name="Normal 4 2 2 4 4 3 3" xfId="17586" xr:uid="{00000000-0005-0000-0000-00006B450000}"/>
    <cellStyle name="Normal 4 2 2 4 4 3 4" xfId="17587" xr:uid="{00000000-0005-0000-0000-00006C450000}"/>
    <cellStyle name="Normal 4 2 2 4 4 4" xfId="17588" xr:uid="{00000000-0005-0000-0000-00006D450000}"/>
    <cellStyle name="Normal 4 2 2 4 4 5" xfId="17589" xr:uid="{00000000-0005-0000-0000-00006E450000}"/>
    <cellStyle name="Normal 4 2 2 4 4 6" xfId="17590" xr:uid="{00000000-0005-0000-0000-00006F450000}"/>
    <cellStyle name="Normal 4 2 2 4 5" xfId="17591" xr:uid="{00000000-0005-0000-0000-000070450000}"/>
    <cellStyle name="Normal 4 2 2 4 5 2" xfId="17592" xr:uid="{00000000-0005-0000-0000-000071450000}"/>
    <cellStyle name="Normal 4 2 2 4 5 2 2" xfId="17593" xr:uid="{00000000-0005-0000-0000-000072450000}"/>
    <cellStyle name="Normal 4 2 2 4 5 2 3" xfId="17594" xr:uid="{00000000-0005-0000-0000-000073450000}"/>
    <cellStyle name="Normal 4 2 2 4 5 2 4" xfId="17595" xr:uid="{00000000-0005-0000-0000-000074450000}"/>
    <cellStyle name="Normal 4 2 2 4 5 3" xfId="17596" xr:uid="{00000000-0005-0000-0000-000075450000}"/>
    <cellStyle name="Normal 4 2 2 4 5 4" xfId="17597" xr:uid="{00000000-0005-0000-0000-000076450000}"/>
    <cellStyle name="Normal 4 2 2 4 5 5" xfId="17598" xr:uid="{00000000-0005-0000-0000-000077450000}"/>
    <cellStyle name="Normal 4 2 2 4 6" xfId="17599" xr:uid="{00000000-0005-0000-0000-000078450000}"/>
    <cellStyle name="Normal 4 2 2 4 6 2" xfId="17600" xr:uid="{00000000-0005-0000-0000-000079450000}"/>
    <cellStyle name="Normal 4 2 2 4 6 3" xfId="17601" xr:uid="{00000000-0005-0000-0000-00007A450000}"/>
    <cellStyle name="Normal 4 2 2 4 6 4" xfId="17602" xr:uid="{00000000-0005-0000-0000-00007B450000}"/>
    <cellStyle name="Normal 4 2 2 4 7" xfId="17603" xr:uid="{00000000-0005-0000-0000-00007C450000}"/>
    <cellStyle name="Normal 4 2 2 4 8" xfId="17604" xr:uid="{00000000-0005-0000-0000-00007D450000}"/>
    <cellStyle name="Normal 4 2 2 4 9" xfId="17605" xr:uid="{00000000-0005-0000-0000-00007E450000}"/>
    <cellStyle name="Normal 4 2 2 5" xfId="17606" xr:uid="{00000000-0005-0000-0000-00007F450000}"/>
    <cellStyle name="Normal 4 2 2 5 2" xfId="17607" xr:uid="{00000000-0005-0000-0000-000080450000}"/>
    <cellStyle name="Normal 4 2 2 5 2 2" xfId="17608" xr:uid="{00000000-0005-0000-0000-000081450000}"/>
    <cellStyle name="Normal 4 2 2 5 2 2 2" xfId="17609" xr:uid="{00000000-0005-0000-0000-000082450000}"/>
    <cellStyle name="Normal 4 2 2 5 2 2 2 2" xfId="17610" xr:uid="{00000000-0005-0000-0000-000083450000}"/>
    <cellStyle name="Normal 4 2 2 5 2 2 2 3" xfId="17611" xr:uid="{00000000-0005-0000-0000-000084450000}"/>
    <cellStyle name="Normal 4 2 2 5 2 2 2 4" xfId="17612" xr:uid="{00000000-0005-0000-0000-000085450000}"/>
    <cellStyle name="Normal 4 2 2 5 2 2 3" xfId="17613" xr:uid="{00000000-0005-0000-0000-000086450000}"/>
    <cellStyle name="Normal 4 2 2 5 2 2 4" xfId="17614" xr:uid="{00000000-0005-0000-0000-000087450000}"/>
    <cellStyle name="Normal 4 2 2 5 2 2 5" xfId="17615" xr:uid="{00000000-0005-0000-0000-000088450000}"/>
    <cellStyle name="Normal 4 2 2 5 2 3" xfId="17616" xr:uid="{00000000-0005-0000-0000-000089450000}"/>
    <cellStyle name="Normal 4 2 2 5 2 3 2" xfId="17617" xr:uid="{00000000-0005-0000-0000-00008A450000}"/>
    <cellStyle name="Normal 4 2 2 5 2 3 3" xfId="17618" xr:uid="{00000000-0005-0000-0000-00008B450000}"/>
    <cellStyle name="Normal 4 2 2 5 2 3 4" xfId="17619" xr:uid="{00000000-0005-0000-0000-00008C450000}"/>
    <cellStyle name="Normal 4 2 2 5 2 4" xfId="17620" xr:uid="{00000000-0005-0000-0000-00008D450000}"/>
    <cellStyle name="Normal 4 2 2 5 2 5" xfId="17621" xr:uid="{00000000-0005-0000-0000-00008E450000}"/>
    <cellStyle name="Normal 4 2 2 5 2 6" xfId="17622" xr:uid="{00000000-0005-0000-0000-00008F450000}"/>
    <cellStyle name="Normal 4 2 2 5 3" xfId="17623" xr:uid="{00000000-0005-0000-0000-000090450000}"/>
    <cellStyle name="Normal 4 2 2 5 3 2" xfId="17624" xr:uid="{00000000-0005-0000-0000-000091450000}"/>
    <cellStyle name="Normal 4 2 2 5 3 2 2" xfId="17625" xr:uid="{00000000-0005-0000-0000-000092450000}"/>
    <cellStyle name="Normal 4 2 2 5 3 2 2 2" xfId="17626" xr:uid="{00000000-0005-0000-0000-000093450000}"/>
    <cellStyle name="Normal 4 2 2 5 3 2 2 3" xfId="17627" xr:uid="{00000000-0005-0000-0000-000094450000}"/>
    <cellStyle name="Normal 4 2 2 5 3 2 2 4" xfId="17628" xr:uid="{00000000-0005-0000-0000-000095450000}"/>
    <cellStyle name="Normal 4 2 2 5 3 2 3" xfId="17629" xr:uid="{00000000-0005-0000-0000-000096450000}"/>
    <cellStyle name="Normal 4 2 2 5 3 2 4" xfId="17630" xr:uid="{00000000-0005-0000-0000-000097450000}"/>
    <cellStyle name="Normal 4 2 2 5 3 2 5" xfId="17631" xr:uid="{00000000-0005-0000-0000-000098450000}"/>
    <cellStyle name="Normal 4 2 2 5 3 3" xfId="17632" xr:uid="{00000000-0005-0000-0000-000099450000}"/>
    <cellStyle name="Normal 4 2 2 5 3 3 2" xfId="17633" xr:uid="{00000000-0005-0000-0000-00009A450000}"/>
    <cellStyle name="Normal 4 2 2 5 3 3 3" xfId="17634" xr:uid="{00000000-0005-0000-0000-00009B450000}"/>
    <cellStyle name="Normal 4 2 2 5 3 3 4" xfId="17635" xr:uid="{00000000-0005-0000-0000-00009C450000}"/>
    <cellStyle name="Normal 4 2 2 5 3 4" xfId="17636" xr:uid="{00000000-0005-0000-0000-00009D450000}"/>
    <cellStyle name="Normal 4 2 2 5 3 5" xfId="17637" xr:uid="{00000000-0005-0000-0000-00009E450000}"/>
    <cellStyle name="Normal 4 2 2 5 3 6" xfId="17638" xr:uid="{00000000-0005-0000-0000-00009F450000}"/>
    <cellStyle name="Normal 4 2 2 5 4" xfId="17639" xr:uid="{00000000-0005-0000-0000-0000A0450000}"/>
    <cellStyle name="Normal 4 2 2 5 4 2" xfId="17640" xr:uid="{00000000-0005-0000-0000-0000A1450000}"/>
    <cellStyle name="Normal 4 2 2 5 4 2 2" xfId="17641" xr:uid="{00000000-0005-0000-0000-0000A2450000}"/>
    <cellStyle name="Normal 4 2 2 5 4 2 3" xfId="17642" xr:uid="{00000000-0005-0000-0000-0000A3450000}"/>
    <cellStyle name="Normal 4 2 2 5 4 2 4" xfId="17643" xr:uid="{00000000-0005-0000-0000-0000A4450000}"/>
    <cellStyle name="Normal 4 2 2 5 4 3" xfId="17644" xr:uid="{00000000-0005-0000-0000-0000A5450000}"/>
    <cellStyle name="Normal 4 2 2 5 4 4" xfId="17645" xr:uid="{00000000-0005-0000-0000-0000A6450000}"/>
    <cellStyle name="Normal 4 2 2 5 4 5" xfId="17646" xr:uid="{00000000-0005-0000-0000-0000A7450000}"/>
    <cellStyle name="Normal 4 2 2 5 5" xfId="17647" xr:uid="{00000000-0005-0000-0000-0000A8450000}"/>
    <cellStyle name="Normal 4 2 2 5 5 2" xfId="17648" xr:uid="{00000000-0005-0000-0000-0000A9450000}"/>
    <cellStyle name="Normal 4 2 2 5 5 3" xfId="17649" xr:uid="{00000000-0005-0000-0000-0000AA450000}"/>
    <cellStyle name="Normal 4 2 2 5 5 4" xfId="17650" xr:uid="{00000000-0005-0000-0000-0000AB450000}"/>
    <cellStyle name="Normal 4 2 2 5 6" xfId="17651" xr:uid="{00000000-0005-0000-0000-0000AC450000}"/>
    <cellStyle name="Normal 4 2 2 5 7" xfId="17652" xr:uid="{00000000-0005-0000-0000-0000AD450000}"/>
    <cellStyle name="Normal 4 2 2 5 8" xfId="17653" xr:uid="{00000000-0005-0000-0000-0000AE450000}"/>
    <cellStyle name="Normal 4 2 2 6" xfId="17654" xr:uid="{00000000-0005-0000-0000-0000AF450000}"/>
    <cellStyle name="Normal 4 2 2 6 2" xfId="17655" xr:uid="{00000000-0005-0000-0000-0000B0450000}"/>
    <cellStyle name="Normal 4 2 2 6 2 2" xfId="17656" xr:uid="{00000000-0005-0000-0000-0000B1450000}"/>
    <cellStyle name="Normal 4 2 2 6 2 2 2" xfId="17657" xr:uid="{00000000-0005-0000-0000-0000B2450000}"/>
    <cellStyle name="Normal 4 2 2 6 2 2 2 2" xfId="17658" xr:uid="{00000000-0005-0000-0000-0000B3450000}"/>
    <cellStyle name="Normal 4 2 2 6 2 2 2 3" xfId="17659" xr:uid="{00000000-0005-0000-0000-0000B4450000}"/>
    <cellStyle name="Normal 4 2 2 6 2 2 2 4" xfId="17660" xr:uid="{00000000-0005-0000-0000-0000B5450000}"/>
    <cellStyle name="Normal 4 2 2 6 2 2 3" xfId="17661" xr:uid="{00000000-0005-0000-0000-0000B6450000}"/>
    <cellStyle name="Normal 4 2 2 6 2 2 4" xfId="17662" xr:uid="{00000000-0005-0000-0000-0000B7450000}"/>
    <cellStyle name="Normal 4 2 2 6 2 2 5" xfId="17663" xr:uid="{00000000-0005-0000-0000-0000B8450000}"/>
    <cellStyle name="Normal 4 2 2 6 2 3" xfId="17664" xr:uid="{00000000-0005-0000-0000-0000B9450000}"/>
    <cellStyle name="Normal 4 2 2 6 2 3 2" xfId="17665" xr:uid="{00000000-0005-0000-0000-0000BA450000}"/>
    <cellStyle name="Normal 4 2 2 6 2 3 3" xfId="17666" xr:uid="{00000000-0005-0000-0000-0000BB450000}"/>
    <cellStyle name="Normal 4 2 2 6 2 3 4" xfId="17667" xr:uid="{00000000-0005-0000-0000-0000BC450000}"/>
    <cellStyle name="Normal 4 2 2 6 2 4" xfId="17668" xr:uid="{00000000-0005-0000-0000-0000BD450000}"/>
    <cellStyle name="Normal 4 2 2 6 2 5" xfId="17669" xr:uid="{00000000-0005-0000-0000-0000BE450000}"/>
    <cellStyle name="Normal 4 2 2 6 2 6" xfId="17670" xr:uid="{00000000-0005-0000-0000-0000BF450000}"/>
    <cellStyle name="Normal 4 2 2 6 3" xfId="17671" xr:uid="{00000000-0005-0000-0000-0000C0450000}"/>
    <cellStyle name="Normal 4 2 2 6 3 2" xfId="17672" xr:uid="{00000000-0005-0000-0000-0000C1450000}"/>
    <cellStyle name="Normal 4 2 2 6 3 2 2" xfId="17673" xr:uid="{00000000-0005-0000-0000-0000C2450000}"/>
    <cellStyle name="Normal 4 2 2 6 3 2 2 2" xfId="17674" xr:uid="{00000000-0005-0000-0000-0000C3450000}"/>
    <cellStyle name="Normal 4 2 2 6 3 2 2 3" xfId="17675" xr:uid="{00000000-0005-0000-0000-0000C4450000}"/>
    <cellStyle name="Normal 4 2 2 6 3 2 2 4" xfId="17676" xr:uid="{00000000-0005-0000-0000-0000C5450000}"/>
    <cellStyle name="Normal 4 2 2 6 3 2 3" xfId="17677" xr:uid="{00000000-0005-0000-0000-0000C6450000}"/>
    <cellStyle name="Normal 4 2 2 6 3 2 4" xfId="17678" xr:uid="{00000000-0005-0000-0000-0000C7450000}"/>
    <cellStyle name="Normal 4 2 2 6 3 2 5" xfId="17679" xr:uid="{00000000-0005-0000-0000-0000C8450000}"/>
    <cellStyle name="Normal 4 2 2 6 3 3" xfId="17680" xr:uid="{00000000-0005-0000-0000-0000C9450000}"/>
    <cellStyle name="Normal 4 2 2 6 3 3 2" xfId="17681" xr:uid="{00000000-0005-0000-0000-0000CA450000}"/>
    <cellStyle name="Normal 4 2 2 6 3 3 3" xfId="17682" xr:uid="{00000000-0005-0000-0000-0000CB450000}"/>
    <cellStyle name="Normal 4 2 2 6 3 3 4" xfId="17683" xr:uid="{00000000-0005-0000-0000-0000CC450000}"/>
    <cellStyle name="Normal 4 2 2 6 3 4" xfId="17684" xr:uid="{00000000-0005-0000-0000-0000CD450000}"/>
    <cellStyle name="Normal 4 2 2 6 3 5" xfId="17685" xr:uid="{00000000-0005-0000-0000-0000CE450000}"/>
    <cellStyle name="Normal 4 2 2 6 3 6" xfId="17686" xr:uid="{00000000-0005-0000-0000-0000CF450000}"/>
    <cellStyle name="Normal 4 2 2 6 4" xfId="17687" xr:uid="{00000000-0005-0000-0000-0000D0450000}"/>
    <cellStyle name="Normal 4 2 2 6 4 2" xfId="17688" xr:uid="{00000000-0005-0000-0000-0000D1450000}"/>
    <cellStyle name="Normal 4 2 2 6 4 2 2" xfId="17689" xr:uid="{00000000-0005-0000-0000-0000D2450000}"/>
    <cellStyle name="Normal 4 2 2 6 4 2 3" xfId="17690" xr:uid="{00000000-0005-0000-0000-0000D3450000}"/>
    <cellStyle name="Normal 4 2 2 6 4 2 4" xfId="17691" xr:uid="{00000000-0005-0000-0000-0000D4450000}"/>
    <cellStyle name="Normal 4 2 2 6 4 3" xfId="17692" xr:uid="{00000000-0005-0000-0000-0000D5450000}"/>
    <cellStyle name="Normal 4 2 2 6 4 4" xfId="17693" xr:uid="{00000000-0005-0000-0000-0000D6450000}"/>
    <cellStyle name="Normal 4 2 2 6 4 5" xfId="17694" xr:uid="{00000000-0005-0000-0000-0000D7450000}"/>
    <cellStyle name="Normal 4 2 2 6 5" xfId="17695" xr:uid="{00000000-0005-0000-0000-0000D8450000}"/>
    <cellStyle name="Normal 4 2 2 6 5 2" xfId="17696" xr:uid="{00000000-0005-0000-0000-0000D9450000}"/>
    <cellStyle name="Normal 4 2 2 6 5 3" xfId="17697" xr:uid="{00000000-0005-0000-0000-0000DA450000}"/>
    <cellStyle name="Normal 4 2 2 6 5 4" xfId="17698" xr:uid="{00000000-0005-0000-0000-0000DB450000}"/>
    <cellStyle name="Normal 4 2 2 6 6" xfId="17699" xr:uid="{00000000-0005-0000-0000-0000DC450000}"/>
    <cellStyle name="Normal 4 2 2 6 7" xfId="17700" xr:uid="{00000000-0005-0000-0000-0000DD450000}"/>
    <cellStyle name="Normal 4 2 2 6 8" xfId="17701" xr:uid="{00000000-0005-0000-0000-0000DE450000}"/>
    <cellStyle name="Normal 4 2 2 7" xfId="17702" xr:uid="{00000000-0005-0000-0000-0000DF450000}"/>
    <cellStyle name="Normal 4 2 2 7 2" xfId="17703" xr:uid="{00000000-0005-0000-0000-0000E0450000}"/>
    <cellStyle name="Normal 4 2 2 7 2 2" xfId="17704" xr:uid="{00000000-0005-0000-0000-0000E1450000}"/>
    <cellStyle name="Normal 4 2 2 7 2 2 2" xfId="17705" xr:uid="{00000000-0005-0000-0000-0000E2450000}"/>
    <cellStyle name="Normal 4 2 2 7 2 2 3" xfId="17706" xr:uid="{00000000-0005-0000-0000-0000E3450000}"/>
    <cellStyle name="Normal 4 2 2 7 2 2 4" xfId="17707" xr:uid="{00000000-0005-0000-0000-0000E4450000}"/>
    <cellStyle name="Normal 4 2 2 7 2 3" xfId="17708" xr:uid="{00000000-0005-0000-0000-0000E5450000}"/>
    <cellStyle name="Normal 4 2 2 7 2 4" xfId="17709" xr:uid="{00000000-0005-0000-0000-0000E6450000}"/>
    <cellStyle name="Normal 4 2 2 7 2 5" xfId="17710" xr:uid="{00000000-0005-0000-0000-0000E7450000}"/>
    <cellStyle name="Normal 4 2 2 7 3" xfId="17711" xr:uid="{00000000-0005-0000-0000-0000E8450000}"/>
    <cellStyle name="Normal 4 2 2 7 3 2" xfId="17712" xr:uid="{00000000-0005-0000-0000-0000E9450000}"/>
    <cellStyle name="Normal 4 2 2 7 3 3" xfId="17713" xr:uid="{00000000-0005-0000-0000-0000EA450000}"/>
    <cellStyle name="Normal 4 2 2 7 3 4" xfId="17714" xr:uid="{00000000-0005-0000-0000-0000EB450000}"/>
    <cellStyle name="Normal 4 2 2 7 4" xfId="17715" xr:uid="{00000000-0005-0000-0000-0000EC450000}"/>
    <cellStyle name="Normal 4 2 2 7 5" xfId="17716" xr:uid="{00000000-0005-0000-0000-0000ED450000}"/>
    <cellStyle name="Normal 4 2 2 7 6" xfId="17717" xr:uid="{00000000-0005-0000-0000-0000EE450000}"/>
    <cellStyle name="Normal 4 2 2 8" xfId="17718" xr:uid="{00000000-0005-0000-0000-0000EF450000}"/>
    <cellStyle name="Normal 4 2 2 8 2" xfId="17719" xr:uid="{00000000-0005-0000-0000-0000F0450000}"/>
    <cellStyle name="Normal 4 2 2 8 2 2" xfId="17720" xr:uid="{00000000-0005-0000-0000-0000F1450000}"/>
    <cellStyle name="Normal 4 2 2 8 2 2 2" xfId="17721" xr:uid="{00000000-0005-0000-0000-0000F2450000}"/>
    <cellStyle name="Normal 4 2 2 8 2 2 3" xfId="17722" xr:uid="{00000000-0005-0000-0000-0000F3450000}"/>
    <cellStyle name="Normal 4 2 2 8 2 2 4" xfId="17723" xr:uid="{00000000-0005-0000-0000-0000F4450000}"/>
    <cellStyle name="Normal 4 2 2 8 2 3" xfId="17724" xr:uid="{00000000-0005-0000-0000-0000F5450000}"/>
    <cellStyle name="Normal 4 2 2 8 2 4" xfId="17725" xr:uid="{00000000-0005-0000-0000-0000F6450000}"/>
    <cellStyle name="Normal 4 2 2 8 2 5" xfId="17726" xr:uid="{00000000-0005-0000-0000-0000F7450000}"/>
    <cellStyle name="Normal 4 2 2 8 3" xfId="17727" xr:uid="{00000000-0005-0000-0000-0000F8450000}"/>
    <cellStyle name="Normal 4 2 2 8 3 2" xfId="17728" xr:uid="{00000000-0005-0000-0000-0000F9450000}"/>
    <cellStyle name="Normal 4 2 2 8 3 3" xfId="17729" xr:uid="{00000000-0005-0000-0000-0000FA450000}"/>
    <cellStyle name="Normal 4 2 2 8 3 4" xfId="17730" xr:uid="{00000000-0005-0000-0000-0000FB450000}"/>
    <cellStyle name="Normal 4 2 2 8 4" xfId="17731" xr:uid="{00000000-0005-0000-0000-0000FC450000}"/>
    <cellStyle name="Normal 4 2 2 8 5" xfId="17732" xr:uid="{00000000-0005-0000-0000-0000FD450000}"/>
    <cellStyle name="Normal 4 2 2 8 6" xfId="17733" xr:uid="{00000000-0005-0000-0000-0000FE450000}"/>
    <cellStyle name="Normal 4 2 2 9" xfId="17734" xr:uid="{00000000-0005-0000-0000-0000FF450000}"/>
    <cellStyle name="Normal 4 2 3" xfId="17735" xr:uid="{00000000-0005-0000-0000-000000460000}"/>
    <cellStyle name="Normal 4 2 3 10" xfId="17736" xr:uid="{00000000-0005-0000-0000-000001460000}"/>
    <cellStyle name="Normal 4 2 3 2" xfId="17737" xr:uid="{00000000-0005-0000-0000-000002460000}"/>
    <cellStyle name="Normal 4 2 3 2 2" xfId="17738" xr:uid="{00000000-0005-0000-0000-000003460000}"/>
    <cellStyle name="Normal 4 2 3 2 2 2" xfId="17739" xr:uid="{00000000-0005-0000-0000-000004460000}"/>
    <cellStyle name="Normal 4 2 3 2 2 2 2" xfId="17740" xr:uid="{00000000-0005-0000-0000-000005460000}"/>
    <cellStyle name="Normal 4 2 3 2 2 2 2 2" xfId="17741" xr:uid="{00000000-0005-0000-0000-000006460000}"/>
    <cellStyle name="Normal 4 2 3 2 2 2 2 3" xfId="17742" xr:uid="{00000000-0005-0000-0000-000007460000}"/>
    <cellStyle name="Normal 4 2 3 2 2 2 2 4" xfId="17743" xr:uid="{00000000-0005-0000-0000-000008460000}"/>
    <cellStyle name="Normal 4 2 3 2 2 2 3" xfId="17744" xr:uid="{00000000-0005-0000-0000-000009460000}"/>
    <cellStyle name="Normal 4 2 3 2 2 2 4" xfId="17745" xr:uid="{00000000-0005-0000-0000-00000A460000}"/>
    <cellStyle name="Normal 4 2 3 2 2 2 5" xfId="17746" xr:uid="{00000000-0005-0000-0000-00000B460000}"/>
    <cellStyle name="Normal 4 2 3 2 2 3" xfId="17747" xr:uid="{00000000-0005-0000-0000-00000C460000}"/>
    <cellStyle name="Normal 4 2 3 2 2 3 2" xfId="17748" xr:uid="{00000000-0005-0000-0000-00000D460000}"/>
    <cellStyle name="Normal 4 2 3 2 2 3 3" xfId="17749" xr:uid="{00000000-0005-0000-0000-00000E460000}"/>
    <cellStyle name="Normal 4 2 3 2 2 3 4" xfId="17750" xr:uid="{00000000-0005-0000-0000-00000F460000}"/>
    <cellStyle name="Normal 4 2 3 2 2 4" xfId="17751" xr:uid="{00000000-0005-0000-0000-000010460000}"/>
    <cellStyle name="Normal 4 2 3 2 2 5" xfId="17752" xr:uid="{00000000-0005-0000-0000-000011460000}"/>
    <cellStyle name="Normal 4 2 3 2 2 6" xfId="17753" xr:uid="{00000000-0005-0000-0000-000012460000}"/>
    <cellStyle name="Normal 4 2 3 2 3" xfId="17754" xr:uid="{00000000-0005-0000-0000-000013460000}"/>
    <cellStyle name="Normal 4 2 3 2 3 2" xfId="17755" xr:uid="{00000000-0005-0000-0000-000014460000}"/>
    <cellStyle name="Normal 4 2 3 2 3 2 2" xfId="17756" xr:uid="{00000000-0005-0000-0000-000015460000}"/>
    <cellStyle name="Normal 4 2 3 2 3 2 2 2" xfId="17757" xr:uid="{00000000-0005-0000-0000-000016460000}"/>
    <cellStyle name="Normal 4 2 3 2 3 2 2 3" xfId="17758" xr:uid="{00000000-0005-0000-0000-000017460000}"/>
    <cellStyle name="Normal 4 2 3 2 3 2 2 4" xfId="17759" xr:uid="{00000000-0005-0000-0000-000018460000}"/>
    <cellStyle name="Normal 4 2 3 2 3 2 3" xfId="17760" xr:uid="{00000000-0005-0000-0000-000019460000}"/>
    <cellStyle name="Normal 4 2 3 2 3 2 4" xfId="17761" xr:uid="{00000000-0005-0000-0000-00001A460000}"/>
    <cellStyle name="Normal 4 2 3 2 3 2 5" xfId="17762" xr:uid="{00000000-0005-0000-0000-00001B460000}"/>
    <cellStyle name="Normal 4 2 3 2 3 3" xfId="17763" xr:uid="{00000000-0005-0000-0000-00001C460000}"/>
    <cellStyle name="Normal 4 2 3 2 3 3 2" xfId="17764" xr:uid="{00000000-0005-0000-0000-00001D460000}"/>
    <cellStyle name="Normal 4 2 3 2 3 3 3" xfId="17765" xr:uid="{00000000-0005-0000-0000-00001E460000}"/>
    <cellStyle name="Normal 4 2 3 2 3 3 4" xfId="17766" xr:uid="{00000000-0005-0000-0000-00001F460000}"/>
    <cellStyle name="Normal 4 2 3 2 3 4" xfId="17767" xr:uid="{00000000-0005-0000-0000-000020460000}"/>
    <cellStyle name="Normal 4 2 3 2 3 5" xfId="17768" xr:uid="{00000000-0005-0000-0000-000021460000}"/>
    <cellStyle name="Normal 4 2 3 2 3 6" xfId="17769" xr:uid="{00000000-0005-0000-0000-000022460000}"/>
    <cellStyle name="Normal 4 2 3 2 4" xfId="17770" xr:uid="{00000000-0005-0000-0000-000023460000}"/>
    <cellStyle name="Normal 4 2 3 2 4 2" xfId="17771" xr:uid="{00000000-0005-0000-0000-000024460000}"/>
    <cellStyle name="Normal 4 2 3 2 4 2 2" xfId="17772" xr:uid="{00000000-0005-0000-0000-000025460000}"/>
    <cellStyle name="Normal 4 2 3 2 4 2 3" xfId="17773" xr:uid="{00000000-0005-0000-0000-000026460000}"/>
    <cellStyle name="Normal 4 2 3 2 4 2 4" xfId="17774" xr:uid="{00000000-0005-0000-0000-000027460000}"/>
    <cellStyle name="Normal 4 2 3 2 4 3" xfId="17775" xr:uid="{00000000-0005-0000-0000-000028460000}"/>
    <cellStyle name="Normal 4 2 3 2 4 4" xfId="17776" xr:uid="{00000000-0005-0000-0000-000029460000}"/>
    <cellStyle name="Normal 4 2 3 2 4 5" xfId="17777" xr:uid="{00000000-0005-0000-0000-00002A460000}"/>
    <cellStyle name="Normal 4 2 3 2 5" xfId="17778" xr:uid="{00000000-0005-0000-0000-00002B460000}"/>
    <cellStyle name="Normal 4 2 3 2 5 2" xfId="17779" xr:uid="{00000000-0005-0000-0000-00002C460000}"/>
    <cellStyle name="Normal 4 2 3 2 5 3" xfId="17780" xr:uid="{00000000-0005-0000-0000-00002D460000}"/>
    <cellStyle name="Normal 4 2 3 2 5 4" xfId="17781" xr:uid="{00000000-0005-0000-0000-00002E460000}"/>
    <cellStyle name="Normal 4 2 3 2 6" xfId="17782" xr:uid="{00000000-0005-0000-0000-00002F460000}"/>
    <cellStyle name="Normal 4 2 3 2 7" xfId="17783" xr:uid="{00000000-0005-0000-0000-000030460000}"/>
    <cellStyle name="Normal 4 2 3 2 8" xfId="17784" xr:uid="{00000000-0005-0000-0000-000031460000}"/>
    <cellStyle name="Normal 4 2 3 3" xfId="17785" xr:uid="{00000000-0005-0000-0000-000032460000}"/>
    <cellStyle name="Normal 4 2 3 3 2" xfId="17786" xr:uid="{00000000-0005-0000-0000-000033460000}"/>
    <cellStyle name="Normal 4 2 3 3 2 2" xfId="17787" xr:uid="{00000000-0005-0000-0000-000034460000}"/>
    <cellStyle name="Normal 4 2 3 3 2 2 2" xfId="17788" xr:uid="{00000000-0005-0000-0000-000035460000}"/>
    <cellStyle name="Normal 4 2 3 3 2 2 3" xfId="17789" xr:uid="{00000000-0005-0000-0000-000036460000}"/>
    <cellStyle name="Normal 4 2 3 3 2 2 4" xfId="17790" xr:uid="{00000000-0005-0000-0000-000037460000}"/>
    <cellStyle name="Normal 4 2 3 3 2 3" xfId="17791" xr:uid="{00000000-0005-0000-0000-000038460000}"/>
    <cellStyle name="Normal 4 2 3 3 2 3 2" xfId="17792" xr:uid="{00000000-0005-0000-0000-000039460000}"/>
    <cellStyle name="Normal 4 2 3 3 2 3 3" xfId="17793" xr:uid="{00000000-0005-0000-0000-00003A460000}"/>
    <cellStyle name="Normal 4 2 3 3 2 3 4" xfId="17794" xr:uid="{00000000-0005-0000-0000-00003B460000}"/>
    <cellStyle name="Normal 4 2 3 3 2 4" xfId="17795" xr:uid="{00000000-0005-0000-0000-00003C460000}"/>
    <cellStyle name="Normal 4 2 3 3 2 5" xfId="17796" xr:uid="{00000000-0005-0000-0000-00003D460000}"/>
    <cellStyle name="Normal 4 2 3 3 2 6" xfId="17797" xr:uid="{00000000-0005-0000-0000-00003E460000}"/>
    <cellStyle name="Normal 4 2 3 3 3" xfId="17798" xr:uid="{00000000-0005-0000-0000-00003F460000}"/>
    <cellStyle name="Normal 4 2 3 3 3 2" xfId="17799" xr:uid="{00000000-0005-0000-0000-000040460000}"/>
    <cellStyle name="Normal 4 2 3 3 3 3" xfId="17800" xr:uid="{00000000-0005-0000-0000-000041460000}"/>
    <cellStyle name="Normal 4 2 3 3 3 4" xfId="17801" xr:uid="{00000000-0005-0000-0000-000042460000}"/>
    <cellStyle name="Normal 4 2 3 3 4" xfId="17802" xr:uid="{00000000-0005-0000-0000-000043460000}"/>
    <cellStyle name="Normal 4 2 3 3 4 2" xfId="17803" xr:uid="{00000000-0005-0000-0000-000044460000}"/>
    <cellStyle name="Normal 4 2 3 3 4 3" xfId="17804" xr:uid="{00000000-0005-0000-0000-000045460000}"/>
    <cellStyle name="Normal 4 2 3 3 4 4" xfId="17805" xr:uid="{00000000-0005-0000-0000-000046460000}"/>
    <cellStyle name="Normal 4 2 3 3 5" xfId="17806" xr:uid="{00000000-0005-0000-0000-000047460000}"/>
    <cellStyle name="Normal 4 2 3 3 6" xfId="17807" xr:uid="{00000000-0005-0000-0000-000048460000}"/>
    <cellStyle name="Normal 4 2 3 3 7" xfId="17808" xr:uid="{00000000-0005-0000-0000-000049460000}"/>
    <cellStyle name="Normal 4 2 3 4" xfId="17809" xr:uid="{00000000-0005-0000-0000-00004A460000}"/>
    <cellStyle name="Normal 4 2 3 4 2" xfId="17810" xr:uid="{00000000-0005-0000-0000-00004B460000}"/>
    <cellStyle name="Normal 4 2 3 4 2 2" xfId="17811" xr:uid="{00000000-0005-0000-0000-00004C460000}"/>
    <cellStyle name="Normal 4 2 3 4 2 2 2" xfId="17812" xr:uid="{00000000-0005-0000-0000-00004D460000}"/>
    <cellStyle name="Normal 4 2 3 4 2 2 3" xfId="17813" xr:uid="{00000000-0005-0000-0000-00004E460000}"/>
    <cellStyle name="Normal 4 2 3 4 2 2 4" xfId="17814" xr:uid="{00000000-0005-0000-0000-00004F460000}"/>
    <cellStyle name="Normal 4 2 3 4 2 3" xfId="17815" xr:uid="{00000000-0005-0000-0000-000050460000}"/>
    <cellStyle name="Normal 4 2 3 4 2 4" xfId="17816" xr:uid="{00000000-0005-0000-0000-000051460000}"/>
    <cellStyle name="Normal 4 2 3 4 2 5" xfId="17817" xr:uid="{00000000-0005-0000-0000-000052460000}"/>
    <cellStyle name="Normal 4 2 3 4 3" xfId="17818" xr:uid="{00000000-0005-0000-0000-000053460000}"/>
    <cellStyle name="Normal 4 2 3 4 3 2" xfId="17819" xr:uid="{00000000-0005-0000-0000-000054460000}"/>
    <cellStyle name="Normal 4 2 3 4 3 3" xfId="17820" xr:uid="{00000000-0005-0000-0000-000055460000}"/>
    <cellStyle name="Normal 4 2 3 4 3 4" xfId="17821" xr:uid="{00000000-0005-0000-0000-000056460000}"/>
    <cellStyle name="Normal 4 2 3 4 4" xfId="17822" xr:uid="{00000000-0005-0000-0000-000057460000}"/>
    <cellStyle name="Normal 4 2 3 4 5" xfId="17823" xr:uid="{00000000-0005-0000-0000-000058460000}"/>
    <cellStyle name="Normal 4 2 3 4 6" xfId="17824" xr:uid="{00000000-0005-0000-0000-000059460000}"/>
    <cellStyle name="Normal 4 2 3 5" xfId="17825" xr:uid="{00000000-0005-0000-0000-00005A460000}"/>
    <cellStyle name="Normal 4 2 3 5 2" xfId="17826" xr:uid="{00000000-0005-0000-0000-00005B460000}"/>
    <cellStyle name="Normal 4 2 3 5 2 2" xfId="17827" xr:uid="{00000000-0005-0000-0000-00005C460000}"/>
    <cellStyle name="Normal 4 2 3 5 2 2 2" xfId="17828" xr:uid="{00000000-0005-0000-0000-00005D460000}"/>
    <cellStyle name="Normal 4 2 3 5 2 2 3" xfId="17829" xr:uid="{00000000-0005-0000-0000-00005E460000}"/>
    <cellStyle name="Normal 4 2 3 5 2 2 4" xfId="17830" xr:uid="{00000000-0005-0000-0000-00005F460000}"/>
    <cellStyle name="Normal 4 2 3 5 2 3" xfId="17831" xr:uid="{00000000-0005-0000-0000-000060460000}"/>
    <cellStyle name="Normal 4 2 3 5 2 4" xfId="17832" xr:uid="{00000000-0005-0000-0000-000061460000}"/>
    <cellStyle name="Normal 4 2 3 5 2 5" xfId="17833" xr:uid="{00000000-0005-0000-0000-000062460000}"/>
    <cellStyle name="Normal 4 2 3 5 3" xfId="17834" xr:uid="{00000000-0005-0000-0000-000063460000}"/>
    <cellStyle name="Normal 4 2 3 5 3 2" xfId="17835" xr:uid="{00000000-0005-0000-0000-000064460000}"/>
    <cellStyle name="Normal 4 2 3 5 3 3" xfId="17836" xr:uid="{00000000-0005-0000-0000-000065460000}"/>
    <cellStyle name="Normal 4 2 3 5 3 4" xfId="17837" xr:uid="{00000000-0005-0000-0000-000066460000}"/>
    <cellStyle name="Normal 4 2 3 5 4" xfId="17838" xr:uid="{00000000-0005-0000-0000-000067460000}"/>
    <cellStyle name="Normal 4 2 3 5 4 2" xfId="17839" xr:uid="{00000000-0005-0000-0000-000068460000}"/>
    <cellStyle name="Normal 4 2 3 5 4 3" xfId="17840" xr:uid="{00000000-0005-0000-0000-000069460000}"/>
    <cellStyle name="Normal 4 2 3 5 4 4" xfId="17841" xr:uid="{00000000-0005-0000-0000-00006A460000}"/>
    <cellStyle name="Normal 4 2 3 5 5" xfId="17842" xr:uid="{00000000-0005-0000-0000-00006B460000}"/>
    <cellStyle name="Normal 4 2 3 5 6" xfId="17843" xr:uid="{00000000-0005-0000-0000-00006C460000}"/>
    <cellStyle name="Normal 4 2 3 5 7" xfId="17844" xr:uid="{00000000-0005-0000-0000-00006D460000}"/>
    <cellStyle name="Normal 4 2 3 6" xfId="17845" xr:uid="{00000000-0005-0000-0000-00006E460000}"/>
    <cellStyle name="Normal 4 2 3 6 2" xfId="17846" xr:uid="{00000000-0005-0000-0000-00006F460000}"/>
    <cellStyle name="Normal 4 2 3 6 2 2" xfId="17847" xr:uid="{00000000-0005-0000-0000-000070460000}"/>
    <cellStyle name="Normal 4 2 3 6 2 3" xfId="17848" xr:uid="{00000000-0005-0000-0000-000071460000}"/>
    <cellStyle name="Normal 4 2 3 6 2 4" xfId="17849" xr:uid="{00000000-0005-0000-0000-000072460000}"/>
    <cellStyle name="Normal 4 2 3 6 3" xfId="17850" xr:uid="{00000000-0005-0000-0000-000073460000}"/>
    <cellStyle name="Normal 4 2 3 6 4" xfId="17851" xr:uid="{00000000-0005-0000-0000-000074460000}"/>
    <cellStyle name="Normal 4 2 3 6 5" xfId="17852" xr:uid="{00000000-0005-0000-0000-000075460000}"/>
    <cellStyle name="Normal 4 2 3 7" xfId="17853" xr:uid="{00000000-0005-0000-0000-000076460000}"/>
    <cellStyle name="Normal 4 2 3 7 2" xfId="17854" xr:uid="{00000000-0005-0000-0000-000077460000}"/>
    <cellStyle name="Normal 4 2 3 7 3" xfId="17855" xr:uid="{00000000-0005-0000-0000-000078460000}"/>
    <cellStyle name="Normal 4 2 3 7 4" xfId="17856" xr:uid="{00000000-0005-0000-0000-000079460000}"/>
    <cellStyle name="Normal 4 2 3 8" xfId="17857" xr:uid="{00000000-0005-0000-0000-00007A460000}"/>
    <cellStyle name="Normal 4 2 3 9" xfId="17858" xr:uid="{00000000-0005-0000-0000-00007B460000}"/>
    <cellStyle name="Normal 4 2 4" xfId="17859" xr:uid="{00000000-0005-0000-0000-00007C460000}"/>
    <cellStyle name="Normal 4 2 4 10" xfId="17860" xr:uid="{00000000-0005-0000-0000-00007D460000}"/>
    <cellStyle name="Normal 4 2 4 2" xfId="17861" xr:uid="{00000000-0005-0000-0000-00007E460000}"/>
    <cellStyle name="Normal 4 2 4 2 2" xfId="17862" xr:uid="{00000000-0005-0000-0000-00007F460000}"/>
    <cellStyle name="Normal 4 2 4 2 2 2" xfId="17863" xr:uid="{00000000-0005-0000-0000-000080460000}"/>
    <cellStyle name="Normal 4 2 4 2 2 2 2" xfId="17864" xr:uid="{00000000-0005-0000-0000-000081460000}"/>
    <cellStyle name="Normal 4 2 4 2 2 2 2 2" xfId="17865" xr:uid="{00000000-0005-0000-0000-000082460000}"/>
    <cellStyle name="Normal 4 2 4 2 2 2 2 3" xfId="17866" xr:uid="{00000000-0005-0000-0000-000083460000}"/>
    <cellStyle name="Normal 4 2 4 2 2 2 2 4" xfId="17867" xr:uid="{00000000-0005-0000-0000-000084460000}"/>
    <cellStyle name="Normal 4 2 4 2 2 2 3" xfId="17868" xr:uid="{00000000-0005-0000-0000-000085460000}"/>
    <cellStyle name="Normal 4 2 4 2 2 2 4" xfId="17869" xr:uid="{00000000-0005-0000-0000-000086460000}"/>
    <cellStyle name="Normal 4 2 4 2 2 2 5" xfId="17870" xr:uid="{00000000-0005-0000-0000-000087460000}"/>
    <cellStyle name="Normal 4 2 4 2 2 3" xfId="17871" xr:uid="{00000000-0005-0000-0000-000088460000}"/>
    <cellStyle name="Normal 4 2 4 2 2 3 2" xfId="17872" xr:uid="{00000000-0005-0000-0000-000089460000}"/>
    <cellStyle name="Normal 4 2 4 2 2 3 3" xfId="17873" xr:uid="{00000000-0005-0000-0000-00008A460000}"/>
    <cellStyle name="Normal 4 2 4 2 2 3 4" xfId="17874" xr:uid="{00000000-0005-0000-0000-00008B460000}"/>
    <cellStyle name="Normal 4 2 4 2 2 4" xfId="17875" xr:uid="{00000000-0005-0000-0000-00008C460000}"/>
    <cellStyle name="Normal 4 2 4 2 2 5" xfId="17876" xr:uid="{00000000-0005-0000-0000-00008D460000}"/>
    <cellStyle name="Normal 4 2 4 2 2 6" xfId="17877" xr:uid="{00000000-0005-0000-0000-00008E460000}"/>
    <cellStyle name="Normal 4 2 4 2 3" xfId="17878" xr:uid="{00000000-0005-0000-0000-00008F460000}"/>
    <cellStyle name="Normal 4 2 4 2 3 2" xfId="17879" xr:uid="{00000000-0005-0000-0000-000090460000}"/>
    <cellStyle name="Normal 4 2 4 2 3 2 2" xfId="17880" xr:uid="{00000000-0005-0000-0000-000091460000}"/>
    <cellStyle name="Normal 4 2 4 2 3 2 2 2" xfId="17881" xr:uid="{00000000-0005-0000-0000-000092460000}"/>
    <cellStyle name="Normal 4 2 4 2 3 2 2 3" xfId="17882" xr:uid="{00000000-0005-0000-0000-000093460000}"/>
    <cellStyle name="Normal 4 2 4 2 3 2 2 4" xfId="17883" xr:uid="{00000000-0005-0000-0000-000094460000}"/>
    <cellStyle name="Normal 4 2 4 2 3 2 3" xfId="17884" xr:uid="{00000000-0005-0000-0000-000095460000}"/>
    <cellStyle name="Normal 4 2 4 2 3 2 4" xfId="17885" xr:uid="{00000000-0005-0000-0000-000096460000}"/>
    <cellStyle name="Normal 4 2 4 2 3 2 5" xfId="17886" xr:uid="{00000000-0005-0000-0000-000097460000}"/>
    <cellStyle name="Normal 4 2 4 2 3 3" xfId="17887" xr:uid="{00000000-0005-0000-0000-000098460000}"/>
    <cellStyle name="Normal 4 2 4 2 3 3 2" xfId="17888" xr:uid="{00000000-0005-0000-0000-000099460000}"/>
    <cellStyle name="Normal 4 2 4 2 3 3 3" xfId="17889" xr:uid="{00000000-0005-0000-0000-00009A460000}"/>
    <cellStyle name="Normal 4 2 4 2 3 3 4" xfId="17890" xr:uid="{00000000-0005-0000-0000-00009B460000}"/>
    <cellStyle name="Normal 4 2 4 2 3 4" xfId="17891" xr:uid="{00000000-0005-0000-0000-00009C460000}"/>
    <cellStyle name="Normal 4 2 4 2 3 5" xfId="17892" xr:uid="{00000000-0005-0000-0000-00009D460000}"/>
    <cellStyle name="Normal 4 2 4 2 3 6" xfId="17893" xr:uid="{00000000-0005-0000-0000-00009E460000}"/>
    <cellStyle name="Normal 4 2 4 2 4" xfId="17894" xr:uid="{00000000-0005-0000-0000-00009F460000}"/>
    <cellStyle name="Normal 4 2 4 2 4 2" xfId="17895" xr:uid="{00000000-0005-0000-0000-0000A0460000}"/>
    <cellStyle name="Normal 4 2 4 2 4 2 2" xfId="17896" xr:uid="{00000000-0005-0000-0000-0000A1460000}"/>
    <cellStyle name="Normal 4 2 4 2 4 2 3" xfId="17897" xr:uid="{00000000-0005-0000-0000-0000A2460000}"/>
    <cellStyle name="Normal 4 2 4 2 4 2 4" xfId="17898" xr:uid="{00000000-0005-0000-0000-0000A3460000}"/>
    <cellStyle name="Normal 4 2 4 2 4 3" xfId="17899" xr:uid="{00000000-0005-0000-0000-0000A4460000}"/>
    <cellStyle name="Normal 4 2 4 2 4 4" xfId="17900" xr:uid="{00000000-0005-0000-0000-0000A5460000}"/>
    <cellStyle name="Normal 4 2 4 2 4 5" xfId="17901" xr:uid="{00000000-0005-0000-0000-0000A6460000}"/>
    <cellStyle name="Normal 4 2 4 2 5" xfId="17902" xr:uid="{00000000-0005-0000-0000-0000A7460000}"/>
    <cellStyle name="Normal 4 2 4 2 5 2" xfId="17903" xr:uid="{00000000-0005-0000-0000-0000A8460000}"/>
    <cellStyle name="Normal 4 2 4 2 5 3" xfId="17904" xr:uid="{00000000-0005-0000-0000-0000A9460000}"/>
    <cellStyle name="Normal 4 2 4 2 5 4" xfId="17905" xr:uid="{00000000-0005-0000-0000-0000AA460000}"/>
    <cellStyle name="Normal 4 2 4 2 6" xfId="17906" xr:uid="{00000000-0005-0000-0000-0000AB460000}"/>
    <cellStyle name="Normal 4 2 4 2 7" xfId="17907" xr:uid="{00000000-0005-0000-0000-0000AC460000}"/>
    <cellStyle name="Normal 4 2 4 2 8" xfId="17908" xr:uid="{00000000-0005-0000-0000-0000AD460000}"/>
    <cellStyle name="Normal 4 2 4 3" xfId="17909" xr:uid="{00000000-0005-0000-0000-0000AE460000}"/>
    <cellStyle name="Normal 4 2 4 3 2" xfId="17910" xr:uid="{00000000-0005-0000-0000-0000AF460000}"/>
    <cellStyle name="Normal 4 2 4 3 2 2" xfId="17911" xr:uid="{00000000-0005-0000-0000-0000B0460000}"/>
    <cellStyle name="Normal 4 2 4 3 2 2 2" xfId="17912" xr:uid="{00000000-0005-0000-0000-0000B1460000}"/>
    <cellStyle name="Normal 4 2 4 3 2 2 3" xfId="17913" xr:uid="{00000000-0005-0000-0000-0000B2460000}"/>
    <cellStyle name="Normal 4 2 4 3 2 2 4" xfId="17914" xr:uid="{00000000-0005-0000-0000-0000B3460000}"/>
    <cellStyle name="Normal 4 2 4 3 2 3" xfId="17915" xr:uid="{00000000-0005-0000-0000-0000B4460000}"/>
    <cellStyle name="Normal 4 2 4 3 2 4" xfId="17916" xr:uid="{00000000-0005-0000-0000-0000B5460000}"/>
    <cellStyle name="Normal 4 2 4 3 2 5" xfId="17917" xr:uid="{00000000-0005-0000-0000-0000B6460000}"/>
    <cellStyle name="Normal 4 2 4 3 3" xfId="17918" xr:uid="{00000000-0005-0000-0000-0000B7460000}"/>
    <cellStyle name="Normal 4 2 4 3 3 2" xfId="17919" xr:uid="{00000000-0005-0000-0000-0000B8460000}"/>
    <cellStyle name="Normal 4 2 4 3 3 3" xfId="17920" xr:uid="{00000000-0005-0000-0000-0000B9460000}"/>
    <cellStyle name="Normal 4 2 4 3 3 4" xfId="17921" xr:uid="{00000000-0005-0000-0000-0000BA460000}"/>
    <cellStyle name="Normal 4 2 4 3 4" xfId="17922" xr:uid="{00000000-0005-0000-0000-0000BB460000}"/>
    <cellStyle name="Normal 4 2 4 3 5" xfId="17923" xr:uid="{00000000-0005-0000-0000-0000BC460000}"/>
    <cellStyle name="Normal 4 2 4 3 6" xfId="17924" xr:uid="{00000000-0005-0000-0000-0000BD460000}"/>
    <cellStyle name="Normal 4 2 4 4" xfId="17925" xr:uid="{00000000-0005-0000-0000-0000BE460000}"/>
    <cellStyle name="Normal 4 2 4 4 2" xfId="17926" xr:uid="{00000000-0005-0000-0000-0000BF460000}"/>
    <cellStyle name="Normal 4 2 4 4 2 2" xfId="17927" xr:uid="{00000000-0005-0000-0000-0000C0460000}"/>
    <cellStyle name="Normal 4 2 4 4 2 2 2" xfId="17928" xr:uid="{00000000-0005-0000-0000-0000C1460000}"/>
    <cellStyle name="Normal 4 2 4 4 2 2 3" xfId="17929" xr:uid="{00000000-0005-0000-0000-0000C2460000}"/>
    <cellStyle name="Normal 4 2 4 4 2 2 4" xfId="17930" xr:uid="{00000000-0005-0000-0000-0000C3460000}"/>
    <cellStyle name="Normal 4 2 4 4 2 3" xfId="17931" xr:uid="{00000000-0005-0000-0000-0000C4460000}"/>
    <cellStyle name="Normal 4 2 4 4 2 4" xfId="17932" xr:uid="{00000000-0005-0000-0000-0000C5460000}"/>
    <cellStyle name="Normal 4 2 4 4 2 5" xfId="17933" xr:uid="{00000000-0005-0000-0000-0000C6460000}"/>
    <cellStyle name="Normal 4 2 4 4 3" xfId="17934" xr:uid="{00000000-0005-0000-0000-0000C7460000}"/>
    <cellStyle name="Normal 4 2 4 4 3 2" xfId="17935" xr:uid="{00000000-0005-0000-0000-0000C8460000}"/>
    <cellStyle name="Normal 4 2 4 4 3 3" xfId="17936" xr:uid="{00000000-0005-0000-0000-0000C9460000}"/>
    <cellStyle name="Normal 4 2 4 4 3 4" xfId="17937" xr:uid="{00000000-0005-0000-0000-0000CA460000}"/>
    <cellStyle name="Normal 4 2 4 4 4" xfId="17938" xr:uid="{00000000-0005-0000-0000-0000CB460000}"/>
    <cellStyle name="Normal 4 2 4 4 5" xfId="17939" xr:uid="{00000000-0005-0000-0000-0000CC460000}"/>
    <cellStyle name="Normal 4 2 4 4 6" xfId="17940" xr:uid="{00000000-0005-0000-0000-0000CD460000}"/>
    <cellStyle name="Normal 4 2 4 5" xfId="17941" xr:uid="{00000000-0005-0000-0000-0000CE460000}"/>
    <cellStyle name="Normal 4 2 4 5 2" xfId="17942" xr:uid="{00000000-0005-0000-0000-0000CF460000}"/>
    <cellStyle name="Normal 4 2 4 5 2 2" xfId="17943" xr:uid="{00000000-0005-0000-0000-0000D0460000}"/>
    <cellStyle name="Normal 4 2 4 5 2 2 2" xfId="17944" xr:uid="{00000000-0005-0000-0000-0000D1460000}"/>
    <cellStyle name="Normal 4 2 4 5 2 2 3" xfId="17945" xr:uid="{00000000-0005-0000-0000-0000D2460000}"/>
    <cellStyle name="Normal 4 2 4 5 2 2 4" xfId="17946" xr:uid="{00000000-0005-0000-0000-0000D3460000}"/>
    <cellStyle name="Normal 4 2 4 5 2 3" xfId="17947" xr:uid="{00000000-0005-0000-0000-0000D4460000}"/>
    <cellStyle name="Normal 4 2 4 5 2 4" xfId="17948" xr:uid="{00000000-0005-0000-0000-0000D5460000}"/>
    <cellStyle name="Normal 4 2 4 5 2 5" xfId="17949" xr:uid="{00000000-0005-0000-0000-0000D6460000}"/>
    <cellStyle name="Normal 4 2 4 5 3" xfId="17950" xr:uid="{00000000-0005-0000-0000-0000D7460000}"/>
    <cellStyle name="Normal 4 2 4 5 3 2" xfId="17951" xr:uid="{00000000-0005-0000-0000-0000D8460000}"/>
    <cellStyle name="Normal 4 2 4 5 3 3" xfId="17952" xr:uid="{00000000-0005-0000-0000-0000D9460000}"/>
    <cellStyle name="Normal 4 2 4 5 3 4" xfId="17953" xr:uid="{00000000-0005-0000-0000-0000DA460000}"/>
    <cellStyle name="Normal 4 2 4 5 4" xfId="17954" xr:uid="{00000000-0005-0000-0000-0000DB460000}"/>
    <cellStyle name="Normal 4 2 4 5 5" xfId="17955" xr:uid="{00000000-0005-0000-0000-0000DC460000}"/>
    <cellStyle name="Normal 4 2 4 5 6" xfId="17956" xr:uid="{00000000-0005-0000-0000-0000DD460000}"/>
    <cellStyle name="Normal 4 2 4 6" xfId="17957" xr:uid="{00000000-0005-0000-0000-0000DE460000}"/>
    <cellStyle name="Normal 4 2 4 6 2" xfId="17958" xr:uid="{00000000-0005-0000-0000-0000DF460000}"/>
    <cellStyle name="Normal 4 2 4 6 2 2" xfId="17959" xr:uid="{00000000-0005-0000-0000-0000E0460000}"/>
    <cellStyle name="Normal 4 2 4 6 2 3" xfId="17960" xr:uid="{00000000-0005-0000-0000-0000E1460000}"/>
    <cellStyle name="Normal 4 2 4 6 2 4" xfId="17961" xr:uid="{00000000-0005-0000-0000-0000E2460000}"/>
    <cellStyle name="Normal 4 2 4 6 3" xfId="17962" xr:uid="{00000000-0005-0000-0000-0000E3460000}"/>
    <cellStyle name="Normal 4 2 4 6 4" xfId="17963" xr:uid="{00000000-0005-0000-0000-0000E4460000}"/>
    <cellStyle name="Normal 4 2 4 6 5" xfId="17964" xr:uid="{00000000-0005-0000-0000-0000E5460000}"/>
    <cellStyle name="Normal 4 2 4 7" xfId="17965" xr:uid="{00000000-0005-0000-0000-0000E6460000}"/>
    <cellStyle name="Normal 4 2 4 7 2" xfId="17966" xr:uid="{00000000-0005-0000-0000-0000E7460000}"/>
    <cellStyle name="Normal 4 2 4 7 3" xfId="17967" xr:uid="{00000000-0005-0000-0000-0000E8460000}"/>
    <cellStyle name="Normal 4 2 4 7 4" xfId="17968" xr:uid="{00000000-0005-0000-0000-0000E9460000}"/>
    <cellStyle name="Normal 4 2 4 8" xfId="17969" xr:uid="{00000000-0005-0000-0000-0000EA460000}"/>
    <cellStyle name="Normal 4 2 4 9" xfId="17970" xr:uid="{00000000-0005-0000-0000-0000EB460000}"/>
    <cellStyle name="Normal 4 2 5" xfId="17971" xr:uid="{00000000-0005-0000-0000-0000EC460000}"/>
    <cellStyle name="Normal 4 2 5 2" xfId="17972" xr:uid="{00000000-0005-0000-0000-0000ED460000}"/>
    <cellStyle name="Normal 4 2 5 2 2" xfId="17973" xr:uid="{00000000-0005-0000-0000-0000EE460000}"/>
    <cellStyle name="Normal 4 2 5 2 2 2" xfId="17974" xr:uid="{00000000-0005-0000-0000-0000EF460000}"/>
    <cellStyle name="Normal 4 2 5 2 2 2 2" xfId="17975" xr:uid="{00000000-0005-0000-0000-0000F0460000}"/>
    <cellStyle name="Normal 4 2 5 2 2 2 2 2" xfId="17976" xr:uid="{00000000-0005-0000-0000-0000F1460000}"/>
    <cellStyle name="Normal 4 2 5 2 2 2 2 3" xfId="17977" xr:uid="{00000000-0005-0000-0000-0000F2460000}"/>
    <cellStyle name="Normal 4 2 5 2 2 2 2 4" xfId="17978" xr:uid="{00000000-0005-0000-0000-0000F3460000}"/>
    <cellStyle name="Normal 4 2 5 2 2 2 3" xfId="17979" xr:uid="{00000000-0005-0000-0000-0000F4460000}"/>
    <cellStyle name="Normal 4 2 5 2 2 2 4" xfId="17980" xr:uid="{00000000-0005-0000-0000-0000F5460000}"/>
    <cellStyle name="Normal 4 2 5 2 2 2 5" xfId="17981" xr:uid="{00000000-0005-0000-0000-0000F6460000}"/>
    <cellStyle name="Normal 4 2 5 2 2 3" xfId="17982" xr:uid="{00000000-0005-0000-0000-0000F7460000}"/>
    <cellStyle name="Normal 4 2 5 2 2 3 2" xfId="17983" xr:uid="{00000000-0005-0000-0000-0000F8460000}"/>
    <cellStyle name="Normal 4 2 5 2 2 3 3" xfId="17984" xr:uid="{00000000-0005-0000-0000-0000F9460000}"/>
    <cellStyle name="Normal 4 2 5 2 2 3 4" xfId="17985" xr:uid="{00000000-0005-0000-0000-0000FA460000}"/>
    <cellStyle name="Normal 4 2 5 2 2 4" xfId="17986" xr:uid="{00000000-0005-0000-0000-0000FB460000}"/>
    <cellStyle name="Normal 4 2 5 2 2 5" xfId="17987" xr:uid="{00000000-0005-0000-0000-0000FC460000}"/>
    <cellStyle name="Normal 4 2 5 2 2 6" xfId="17988" xr:uid="{00000000-0005-0000-0000-0000FD460000}"/>
    <cellStyle name="Normal 4 2 5 2 3" xfId="17989" xr:uid="{00000000-0005-0000-0000-0000FE460000}"/>
    <cellStyle name="Normal 4 2 5 2 3 2" xfId="17990" xr:uid="{00000000-0005-0000-0000-0000FF460000}"/>
    <cellStyle name="Normal 4 2 5 2 3 2 2" xfId="17991" xr:uid="{00000000-0005-0000-0000-000000470000}"/>
    <cellStyle name="Normal 4 2 5 2 3 2 2 2" xfId="17992" xr:uid="{00000000-0005-0000-0000-000001470000}"/>
    <cellStyle name="Normal 4 2 5 2 3 2 2 3" xfId="17993" xr:uid="{00000000-0005-0000-0000-000002470000}"/>
    <cellStyle name="Normal 4 2 5 2 3 2 2 4" xfId="17994" xr:uid="{00000000-0005-0000-0000-000003470000}"/>
    <cellStyle name="Normal 4 2 5 2 3 2 3" xfId="17995" xr:uid="{00000000-0005-0000-0000-000004470000}"/>
    <cellStyle name="Normal 4 2 5 2 3 2 4" xfId="17996" xr:uid="{00000000-0005-0000-0000-000005470000}"/>
    <cellStyle name="Normal 4 2 5 2 3 2 5" xfId="17997" xr:uid="{00000000-0005-0000-0000-000006470000}"/>
    <cellStyle name="Normal 4 2 5 2 3 3" xfId="17998" xr:uid="{00000000-0005-0000-0000-000007470000}"/>
    <cellStyle name="Normal 4 2 5 2 3 3 2" xfId="17999" xr:uid="{00000000-0005-0000-0000-000008470000}"/>
    <cellStyle name="Normal 4 2 5 2 3 3 3" xfId="18000" xr:uid="{00000000-0005-0000-0000-000009470000}"/>
    <cellStyle name="Normal 4 2 5 2 3 3 4" xfId="18001" xr:uid="{00000000-0005-0000-0000-00000A470000}"/>
    <cellStyle name="Normal 4 2 5 2 3 4" xfId="18002" xr:uid="{00000000-0005-0000-0000-00000B470000}"/>
    <cellStyle name="Normal 4 2 5 2 3 5" xfId="18003" xr:uid="{00000000-0005-0000-0000-00000C470000}"/>
    <cellStyle name="Normal 4 2 5 2 3 6" xfId="18004" xr:uid="{00000000-0005-0000-0000-00000D470000}"/>
    <cellStyle name="Normal 4 2 5 2 4" xfId="18005" xr:uid="{00000000-0005-0000-0000-00000E470000}"/>
    <cellStyle name="Normal 4 2 5 2 4 2" xfId="18006" xr:uid="{00000000-0005-0000-0000-00000F470000}"/>
    <cellStyle name="Normal 4 2 5 2 4 2 2" xfId="18007" xr:uid="{00000000-0005-0000-0000-000010470000}"/>
    <cellStyle name="Normal 4 2 5 2 4 2 3" xfId="18008" xr:uid="{00000000-0005-0000-0000-000011470000}"/>
    <cellStyle name="Normal 4 2 5 2 4 2 4" xfId="18009" xr:uid="{00000000-0005-0000-0000-000012470000}"/>
    <cellStyle name="Normal 4 2 5 2 4 3" xfId="18010" xr:uid="{00000000-0005-0000-0000-000013470000}"/>
    <cellStyle name="Normal 4 2 5 2 4 4" xfId="18011" xr:uid="{00000000-0005-0000-0000-000014470000}"/>
    <cellStyle name="Normal 4 2 5 2 4 5" xfId="18012" xr:uid="{00000000-0005-0000-0000-000015470000}"/>
    <cellStyle name="Normal 4 2 5 2 5" xfId="18013" xr:uid="{00000000-0005-0000-0000-000016470000}"/>
    <cellStyle name="Normal 4 2 5 2 5 2" xfId="18014" xr:uid="{00000000-0005-0000-0000-000017470000}"/>
    <cellStyle name="Normal 4 2 5 2 5 3" xfId="18015" xr:uid="{00000000-0005-0000-0000-000018470000}"/>
    <cellStyle name="Normal 4 2 5 2 5 4" xfId="18016" xr:uid="{00000000-0005-0000-0000-000019470000}"/>
    <cellStyle name="Normal 4 2 5 2 6" xfId="18017" xr:uid="{00000000-0005-0000-0000-00001A470000}"/>
    <cellStyle name="Normal 4 2 5 2 7" xfId="18018" xr:uid="{00000000-0005-0000-0000-00001B470000}"/>
    <cellStyle name="Normal 4 2 5 2 8" xfId="18019" xr:uid="{00000000-0005-0000-0000-00001C470000}"/>
    <cellStyle name="Normal 4 2 5 3" xfId="18020" xr:uid="{00000000-0005-0000-0000-00001D470000}"/>
    <cellStyle name="Normal 4 2 5 3 2" xfId="18021" xr:uid="{00000000-0005-0000-0000-00001E470000}"/>
    <cellStyle name="Normal 4 2 5 3 2 2" xfId="18022" xr:uid="{00000000-0005-0000-0000-00001F470000}"/>
    <cellStyle name="Normal 4 2 5 3 2 2 2" xfId="18023" xr:uid="{00000000-0005-0000-0000-000020470000}"/>
    <cellStyle name="Normal 4 2 5 3 2 2 3" xfId="18024" xr:uid="{00000000-0005-0000-0000-000021470000}"/>
    <cellStyle name="Normal 4 2 5 3 2 2 4" xfId="18025" xr:uid="{00000000-0005-0000-0000-000022470000}"/>
    <cellStyle name="Normal 4 2 5 3 2 3" xfId="18026" xr:uid="{00000000-0005-0000-0000-000023470000}"/>
    <cellStyle name="Normal 4 2 5 3 2 4" xfId="18027" xr:uid="{00000000-0005-0000-0000-000024470000}"/>
    <cellStyle name="Normal 4 2 5 3 2 5" xfId="18028" xr:uid="{00000000-0005-0000-0000-000025470000}"/>
    <cellStyle name="Normal 4 2 5 3 3" xfId="18029" xr:uid="{00000000-0005-0000-0000-000026470000}"/>
    <cellStyle name="Normal 4 2 5 3 3 2" xfId="18030" xr:uid="{00000000-0005-0000-0000-000027470000}"/>
    <cellStyle name="Normal 4 2 5 3 3 3" xfId="18031" xr:uid="{00000000-0005-0000-0000-000028470000}"/>
    <cellStyle name="Normal 4 2 5 3 3 4" xfId="18032" xr:uid="{00000000-0005-0000-0000-000029470000}"/>
    <cellStyle name="Normal 4 2 5 3 4" xfId="18033" xr:uid="{00000000-0005-0000-0000-00002A470000}"/>
    <cellStyle name="Normal 4 2 5 3 5" xfId="18034" xr:uid="{00000000-0005-0000-0000-00002B470000}"/>
    <cellStyle name="Normal 4 2 5 3 6" xfId="18035" xr:uid="{00000000-0005-0000-0000-00002C470000}"/>
    <cellStyle name="Normal 4 2 5 4" xfId="18036" xr:uid="{00000000-0005-0000-0000-00002D470000}"/>
    <cellStyle name="Normal 4 2 5 4 2" xfId="18037" xr:uid="{00000000-0005-0000-0000-00002E470000}"/>
    <cellStyle name="Normal 4 2 5 4 2 2" xfId="18038" xr:uid="{00000000-0005-0000-0000-00002F470000}"/>
    <cellStyle name="Normal 4 2 5 4 2 2 2" xfId="18039" xr:uid="{00000000-0005-0000-0000-000030470000}"/>
    <cellStyle name="Normal 4 2 5 4 2 2 3" xfId="18040" xr:uid="{00000000-0005-0000-0000-000031470000}"/>
    <cellStyle name="Normal 4 2 5 4 2 2 4" xfId="18041" xr:uid="{00000000-0005-0000-0000-000032470000}"/>
    <cellStyle name="Normal 4 2 5 4 2 3" xfId="18042" xr:uid="{00000000-0005-0000-0000-000033470000}"/>
    <cellStyle name="Normal 4 2 5 4 2 4" xfId="18043" xr:uid="{00000000-0005-0000-0000-000034470000}"/>
    <cellStyle name="Normal 4 2 5 4 2 5" xfId="18044" xr:uid="{00000000-0005-0000-0000-000035470000}"/>
    <cellStyle name="Normal 4 2 5 4 3" xfId="18045" xr:uid="{00000000-0005-0000-0000-000036470000}"/>
    <cellStyle name="Normal 4 2 5 4 3 2" xfId="18046" xr:uid="{00000000-0005-0000-0000-000037470000}"/>
    <cellStyle name="Normal 4 2 5 4 3 3" xfId="18047" xr:uid="{00000000-0005-0000-0000-000038470000}"/>
    <cellStyle name="Normal 4 2 5 4 3 4" xfId="18048" xr:uid="{00000000-0005-0000-0000-000039470000}"/>
    <cellStyle name="Normal 4 2 5 4 4" xfId="18049" xr:uid="{00000000-0005-0000-0000-00003A470000}"/>
    <cellStyle name="Normal 4 2 5 4 5" xfId="18050" xr:uid="{00000000-0005-0000-0000-00003B470000}"/>
    <cellStyle name="Normal 4 2 5 4 6" xfId="18051" xr:uid="{00000000-0005-0000-0000-00003C470000}"/>
    <cellStyle name="Normal 4 2 5 5" xfId="18052" xr:uid="{00000000-0005-0000-0000-00003D470000}"/>
    <cellStyle name="Normal 4 2 5 5 2" xfId="18053" xr:uid="{00000000-0005-0000-0000-00003E470000}"/>
    <cellStyle name="Normal 4 2 5 5 2 2" xfId="18054" xr:uid="{00000000-0005-0000-0000-00003F470000}"/>
    <cellStyle name="Normal 4 2 5 5 2 3" xfId="18055" xr:uid="{00000000-0005-0000-0000-000040470000}"/>
    <cellStyle name="Normal 4 2 5 5 2 4" xfId="18056" xr:uid="{00000000-0005-0000-0000-000041470000}"/>
    <cellStyle name="Normal 4 2 5 5 3" xfId="18057" xr:uid="{00000000-0005-0000-0000-000042470000}"/>
    <cellStyle name="Normal 4 2 5 5 4" xfId="18058" xr:uid="{00000000-0005-0000-0000-000043470000}"/>
    <cellStyle name="Normal 4 2 5 5 5" xfId="18059" xr:uid="{00000000-0005-0000-0000-000044470000}"/>
    <cellStyle name="Normal 4 2 5 6" xfId="18060" xr:uid="{00000000-0005-0000-0000-000045470000}"/>
    <cellStyle name="Normal 4 2 5 6 2" xfId="18061" xr:uid="{00000000-0005-0000-0000-000046470000}"/>
    <cellStyle name="Normal 4 2 5 6 3" xfId="18062" xr:uid="{00000000-0005-0000-0000-000047470000}"/>
    <cellStyle name="Normal 4 2 5 6 4" xfId="18063" xr:uid="{00000000-0005-0000-0000-000048470000}"/>
    <cellStyle name="Normal 4 2 5 7" xfId="18064" xr:uid="{00000000-0005-0000-0000-000049470000}"/>
    <cellStyle name="Normal 4 2 5 8" xfId="18065" xr:uid="{00000000-0005-0000-0000-00004A470000}"/>
    <cellStyle name="Normal 4 2 5 9" xfId="18066" xr:uid="{00000000-0005-0000-0000-00004B470000}"/>
    <cellStyle name="Normal 4 2 6" xfId="18067" xr:uid="{00000000-0005-0000-0000-00004C470000}"/>
    <cellStyle name="Normal 4 2 6 2" xfId="18068" xr:uid="{00000000-0005-0000-0000-00004D470000}"/>
    <cellStyle name="Normal 4 2 6 2 2" xfId="18069" xr:uid="{00000000-0005-0000-0000-00004E470000}"/>
    <cellStyle name="Normal 4 2 6 2 2 2" xfId="18070" xr:uid="{00000000-0005-0000-0000-00004F470000}"/>
    <cellStyle name="Normal 4 2 6 2 2 2 2" xfId="18071" xr:uid="{00000000-0005-0000-0000-000050470000}"/>
    <cellStyle name="Normal 4 2 6 2 2 2 3" xfId="18072" xr:uid="{00000000-0005-0000-0000-000051470000}"/>
    <cellStyle name="Normal 4 2 6 2 2 2 4" xfId="18073" xr:uid="{00000000-0005-0000-0000-000052470000}"/>
    <cellStyle name="Normal 4 2 6 2 2 3" xfId="18074" xr:uid="{00000000-0005-0000-0000-000053470000}"/>
    <cellStyle name="Normal 4 2 6 2 2 4" xfId="18075" xr:uid="{00000000-0005-0000-0000-000054470000}"/>
    <cellStyle name="Normal 4 2 6 2 2 5" xfId="18076" xr:uid="{00000000-0005-0000-0000-000055470000}"/>
    <cellStyle name="Normal 4 2 6 2 3" xfId="18077" xr:uid="{00000000-0005-0000-0000-000056470000}"/>
    <cellStyle name="Normal 4 2 6 2 3 2" xfId="18078" xr:uid="{00000000-0005-0000-0000-000057470000}"/>
    <cellStyle name="Normal 4 2 6 2 3 3" xfId="18079" xr:uid="{00000000-0005-0000-0000-000058470000}"/>
    <cellStyle name="Normal 4 2 6 2 3 4" xfId="18080" xr:uid="{00000000-0005-0000-0000-000059470000}"/>
    <cellStyle name="Normal 4 2 6 2 4" xfId="18081" xr:uid="{00000000-0005-0000-0000-00005A470000}"/>
    <cellStyle name="Normal 4 2 6 2 5" xfId="18082" xr:uid="{00000000-0005-0000-0000-00005B470000}"/>
    <cellStyle name="Normal 4 2 6 2 6" xfId="18083" xr:uid="{00000000-0005-0000-0000-00005C470000}"/>
    <cellStyle name="Normal 4 2 6 3" xfId="18084" xr:uid="{00000000-0005-0000-0000-00005D470000}"/>
    <cellStyle name="Normal 4 2 6 3 2" xfId="18085" xr:uid="{00000000-0005-0000-0000-00005E470000}"/>
    <cellStyle name="Normal 4 2 6 3 2 2" xfId="18086" xr:uid="{00000000-0005-0000-0000-00005F470000}"/>
    <cellStyle name="Normal 4 2 6 3 2 2 2" xfId="18087" xr:uid="{00000000-0005-0000-0000-000060470000}"/>
    <cellStyle name="Normal 4 2 6 3 2 2 3" xfId="18088" xr:uid="{00000000-0005-0000-0000-000061470000}"/>
    <cellStyle name="Normal 4 2 6 3 2 2 4" xfId="18089" xr:uid="{00000000-0005-0000-0000-000062470000}"/>
    <cellStyle name="Normal 4 2 6 3 2 3" xfId="18090" xr:uid="{00000000-0005-0000-0000-000063470000}"/>
    <cellStyle name="Normal 4 2 6 3 2 4" xfId="18091" xr:uid="{00000000-0005-0000-0000-000064470000}"/>
    <cellStyle name="Normal 4 2 6 3 2 5" xfId="18092" xr:uid="{00000000-0005-0000-0000-000065470000}"/>
    <cellStyle name="Normal 4 2 6 3 3" xfId="18093" xr:uid="{00000000-0005-0000-0000-000066470000}"/>
    <cellStyle name="Normal 4 2 6 3 3 2" xfId="18094" xr:uid="{00000000-0005-0000-0000-000067470000}"/>
    <cellStyle name="Normal 4 2 6 3 3 3" xfId="18095" xr:uid="{00000000-0005-0000-0000-000068470000}"/>
    <cellStyle name="Normal 4 2 6 3 3 4" xfId="18096" xr:uid="{00000000-0005-0000-0000-000069470000}"/>
    <cellStyle name="Normal 4 2 6 3 4" xfId="18097" xr:uid="{00000000-0005-0000-0000-00006A470000}"/>
    <cellStyle name="Normal 4 2 6 3 5" xfId="18098" xr:uid="{00000000-0005-0000-0000-00006B470000}"/>
    <cellStyle name="Normal 4 2 6 3 6" xfId="18099" xr:uid="{00000000-0005-0000-0000-00006C470000}"/>
    <cellStyle name="Normal 4 2 6 4" xfId="18100" xr:uid="{00000000-0005-0000-0000-00006D470000}"/>
    <cellStyle name="Normal 4 2 6 4 2" xfId="18101" xr:uid="{00000000-0005-0000-0000-00006E470000}"/>
    <cellStyle name="Normal 4 2 6 4 2 2" xfId="18102" xr:uid="{00000000-0005-0000-0000-00006F470000}"/>
    <cellStyle name="Normal 4 2 6 4 2 3" xfId="18103" xr:uid="{00000000-0005-0000-0000-000070470000}"/>
    <cellStyle name="Normal 4 2 6 4 2 4" xfId="18104" xr:uid="{00000000-0005-0000-0000-000071470000}"/>
    <cellStyle name="Normal 4 2 6 4 3" xfId="18105" xr:uid="{00000000-0005-0000-0000-000072470000}"/>
    <cellStyle name="Normal 4 2 6 4 4" xfId="18106" xr:uid="{00000000-0005-0000-0000-000073470000}"/>
    <cellStyle name="Normal 4 2 6 4 5" xfId="18107" xr:uid="{00000000-0005-0000-0000-000074470000}"/>
    <cellStyle name="Normal 4 2 6 5" xfId="18108" xr:uid="{00000000-0005-0000-0000-000075470000}"/>
    <cellStyle name="Normal 4 2 6 5 2" xfId="18109" xr:uid="{00000000-0005-0000-0000-000076470000}"/>
    <cellStyle name="Normal 4 2 6 5 3" xfId="18110" xr:uid="{00000000-0005-0000-0000-000077470000}"/>
    <cellStyle name="Normal 4 2 6 5 4" xfId="18111" xr:uid="{00000000-0005-0000-0000-000078470000}"/>
    <cellStyle name="Normal 4 2 6 6" xfId="18112" xr:uid="{00000000-0005-0000-0000-000079470000}"/>
    <cellStyle name="Normal 4 2 6 7" xfId="18113" xr:uid="{00000000-0005-0000-0000-00007A470000}"/>
    <cellStyle name="Normal 4 2 6 8" xfId="18114" xr:uid="{00000000-0005-0000-0000-00007B470000}"/>
    <cellStyle name="Normal 4 2 7" xfId="18115" xr:uid="{00000000-0005-0000-0000-00007C470000}"/>
    <cellStyle name="Normal 4 2 7 2" xfId="18116" xr:uid="{00000000-0005-0000-0000-00007D470000}"/>
    <cellStyle name="Normal 4 2 7 2 2" xfId="18117" xr:uid="{00000000-0005-0000-0000-00007E470000}"/>
    <cellStyle name="Normal 4 2 7 2 2 2" xfId="18118" xr:uid="{00000000-0005-0000-0000-00007F470000}"/>
    <cellStyle name="Normal 4 2 7 2 2 2 2" xfId="18119" xr:uid="{00000000-0005-0000-0000-000080470000}"/>
    <cellStyle name="Normal 4 2 7 2 2 2 3" xfId="18120" xr:uid="{00000000-0005-0000-0000-000081470000}"/>
    <cellStyle name="Normal 4 2 7 2 2 2 4" xfId="18121" xr:uid="{00000000-0005-0000-0000-000082470000}"/>
    <cellStyle name="Normal 4 2 7 2 2 3" xfId="18122" xr:uid="{00000000-0005-0000-0000-000083470000}"/>
    <cellStyle name="Normal 4 2 7 2 2 4" xfId="18123" xr:uid="{00000000-0005-0000-0000-000084470000}"/>
    <cellStyle name="Normal 4 2 7 2 2 5" xfId="18124" xr:uid="{00000000-0005-0000-0000-000085470000}"/>
    <cellStyle name="Normal 4 2 7 2 3" xfId="18125" xr:uid="{00000000-0005-0000-0000-000086470000}"/>
    <cellStyle name="Normal 4 2 7 2 3 2" xfId="18126" xr:uid="{00000000-0005-0000-0000-000087470000}"/>
    <cellStyle name="Normal 4 2 7 2 3 3" xfId="18127" xr:uid="{00000000-0005-0000-0000-000088470000}"/>
    <cellStyle name="Normal 4 2 7 2 3 4" xfId="18128" xr:uid="{00000000-0005-0000-0000-000089470000}"/>
    <cellStyle name="Normal 4 2 7 2 4" xfId="18129" xr:uid="{00000000-0005-0000-0000-00008A470000}"/>
    <cellStyle name="Normal 4 2 7 2 5" xfId="18130" xr:uid="{00000000-0005-0000-0000-00008B470000}"/>
    <cellStyle name="Normal 4 2 7 2 6" xfId="18131" xr:uid="{00000000-0005-0000-0000-00008C470000}"/>
    <cellStyle name="Normal 4 2 7 3" xfId="18132" xr:uid="{00000000-0005-0000-0000-00008D470000}"/>
    <cellStyle name="Normal 4 2 7 3 2" xfId="18133" xr:uid="{00000000-0005-0000-0000-00008E470000}"/>
    <cellStyle name="Normal 4 2 7 3 2 2" xfId="18134" xr:uid="{00000000-0005-0000-0000-00008F470000}"/>
    <cellStyle name="Normal 4 2 7 3 2 2 2" xfId="18135" xr:uid="{00000000-0005-0000-0000-000090470000}"/>
    <cellStyle name="Normal 4 2 7 3 2 2 3" xfId="18136" xr:uid="{00000000-0005-0000-0000-000091470000}"/>
    <cellStyle name="Normal 4 2 7 3 2 2 4" xfId="18137" xr:uid="{00000000-0005-0000-0000-000092470000}"/>
    <cellStyle name="Normal 4 2 7 3 2 3" xfId="18138" xr:uid="{00000000-0005-0000-0000-000093470000}"/>
    <cellStyle name="Normal 4 2 7 3 2 4" xfId="18139" xr:uid="{00000000-0005-0000-0000-000094470000}"/>
    <cellStyle name="Normal 4 2 7 3 2 5" xfId="18140" xr:uid="{00000000-0005-0000-0000-000095470000}"/>
    <cellStyle name="Normal 4 2 7 3 3" xfId="18141" xr:uid="{00000000-0005-0000-0000-000096470000}"/>
    <cellStyle name="Normal 4 2 7 3 3 2" xfId="18142" xr:uid="{00000000-0005-0000-0000-000097470000}"/>
    <cellStyle name="Normal 4 2 7 3 3 3" xfId="18143" xr:uid="{00000000-0005-0000-0000-000098470000}"/>
    <cellStyle name="Normal 4 2 7 3 3 4" xfId="18144" xr:uid="{00000000-0005-0000-0000-000099470000}"/>
    <cellStyle name="Normal 4 2 7 3 4" xfId="18145" xr:uid="{00000000-0005-0000-0000-00009A470000}"/>
    <cellStyle name="Normal 4 2 7 3 5" xfId="18146" xr:uid="{00000000-0005-0000-0000-00009B470000}"/>
    <cellStyle name="Normal 4 2 7 3 6" xfId="18147" xr:uid="{00000000-0005-0000-0000-00009C470000}"/>
    <cellStyle name="Normal 4 2 7 4" xfId="18148" xr:uid="{00000000-0005-0000-0000-00009D470000}"/>
    <cellStyle name="Normal 4 2 7 4 2" xfId="18149" xr:uid="{00000000-0005-0000-0000-00009E470000}"/>
    <cellStyle name="Normal 4 2 7 4 2 2" xfId="18150" xr:uid="{00000000-0005-0000-0000-00009F470000}"/>
    <cellStyle name="Normal 4 2 7 4 2 3" xfId="18151" xr:uid="{00000000-0005-0000-0000-0000A0470000}"/>
    <cellStyle name="Normal 4 2 7 4 2 4" xfId="18152" xr:uid="{00000000-0005-0000-0000-0000A1470000}"/>
    <cellStyle name="Normal 4 2 7 4 3" xfId="18153" xr:uid="{00000000-0005-0000-0000-0000A2470000}"/>
    <cellStyle name="Normal 4 2 7 4 4" xfId="18154" xr:uid="{00000000-0005-0000-0000-0000A3470000}"/>
    <cellStyle name="Normal 4 2 7 4 5" xfId="18155" xr:uid="{00000000-0005-0000-0000-0000A4470000}"/>
    <cellStyle name="Normal 4 2 7 5" xfId="18156" xr:uid="{00000000-0005-0000-0000-0000A5470000}"/>
    <cellStyle name="Normal 4 2 7 5 2" xfId="18157" xr:uid="{00000000-0005-0000-0000-0000A6470000}"/>
    <cellStyle name="Normal 4 2 7 5 3" xfId="18158" xr:uid="{00000000-0005-0000-0000-0000A7470000}"/>
    <cellStyle name="Normal 4 2 7 5 4" xfId="18159" xr:uid="{00000000-0005-0000-0000-0000A8470000}"/>
    <cellStyle name="Normal 4 2 7 6" xfId="18160" xr:uid="{00000000-0005-0000-0000-0000A9470000}"/>
    <cellStyle name="Normal 4 2 7 7" xfId="18161" xr:uid="{00000000-0005-0000-0000-0000AA470000}"/>
    <cellStyle name="Normal 4 2 7 8" xfId="18162" xr:uid="{00000000-0005-0000-0000-0000AB470000}"/>
    <cellStyle name="Normal 4 2 8" xfId="18163" xr:uid="{00000000-0005-0000-0000-0000AC470000}"/>
    <cellStyle name="Normal 4 2 8 2" xfId="18164" xr:uid="{00000000-0005-0000-0000-0000AD470000}"/>
    <cellStyle name="Normal 4 2 8 2 2" xfId="18165" xr:uid="{00000000-0005-0000-0000-0000AE470000}"/>
    <cellStyle name="Normal 4 2 8 2 2 2" xfId="18166" xr:uid="{00000000-0005-0000-0000-0000AF470000}"/>
    <cellStyle name="Normal 4 2 8 2 2 3" xfId="18167" xr:uid="{00000000-0005-0000-0000-0000B0470000}"/>
    <cellStyle name="Normal 4 2 8 2 2 4" xfId="18168" xr:uid="{00000000-0005-0000-0000-0000B1470000}"/>
    <cellStyle name="Normal 4 2 8 2 3" xfId="18169" xr:uid="{00000000-0005-0000-0000-0000B2470000}"/>
    <cellStyle name="Normal 4 2 8 2 4" xfId="18170" xr:uid="{00000000-0005-0000-0000-0000B3470000}"/>
    <cellStyle name="Normal 4 2 8 2 5" xfId="18171" xr:uid="{00000000-0005-0000-0000-0000B4470000}"/>
    <cellStyle name="Normal 4 2 8 3" xfId="18172" xr:uid="{00000000-0005-0000-0000-0000B5470000}"/>
    <cellStyle name="Normal 4 2 8 3 2" xfId="18173" xr:uid="{00000000-0005-0000-0000-0000B6470000}"/>
    <cellStyle name="Normal 4 2 8 3 3" xfId="18174" xr:uid="{00000000-0005-0000-0000-0000B7470000}"/>
    <cellStyle name="Normal 4 2 8 3 4" xfId="18175" xr:uid="{00000000-0005-0000-0000-0000B8470000}"/>
    <cellStyle name="Normal 4 2 8 4" xfId="18176" xr:uid="{00000000-0005-0000-0000-0000B9470000}"/>
    <cellStyle name="Normal 4 2 8 5" xfId="18177" xr:uid="{00000000-0005-0000-0000-0000BA470000}"/>
    <cellStyle name="Normal 4 2 8 6" xfId="18178" xr:uid="{00000000-0005-0000-0000-0000BB470000}"/>
    <cellStyle name="Normal 4 2 9" xfId="18179" xr:uid="{00000000-0005-0000-0000-0000BC470000}"/>
    <cellStyle name="Normal 4 2 9 2" xfId="18180" xr:uid="{00000000-0005-0000-0000-0000BD470000}"/>
    <cellStyle name="Normal 4 2 9 2 2" xfId="18181" xr:uid="{00000000-0005-0000-0000-0000BE470000}"/>
    <cellStyle name="Normal 4 2 9 2 2 2" xfId="18182" xr:uid="{00000000-0005-0000-0000-0000BF470000}"/>
    <cellStyle name="Normal 4 2 9 2 2 3" xfId="18183" xr:uid="{00000000-0005-0000-0000-0000C0470000}"/>
    <cellStyle name="Normal 4 2 9 2 2 4" xfId="18184" xr:uid="{00000000-0005-0000-0000-0000C1470000}"/>
    <cellStyle name="Normal 4 2 9 2 3" xfId="18185" xr:uid="{00000000-0005-0000-0000-0000C2470000}"/>
    <cellStyle name="Normal 4 2 9 2 4" xfId="18186" xr:uid="{00000000-0005-0000-0000-0000C3470000}"/>
    <cellStyle name="Normal 4 2 9 2 5" xfId="18187" xr:uid="{00000000-0005-0000-0000-0000C4470000}"/>
    <cellStyle name="Normal 4 2 9 3" xfId="18188" xr:uid="{00000000-0005-0000-0000-0000C5470000}"/>
    <cellStyle name="Normal 4 2 9 3 2" xfId="18189" xr:uid="{00000000-0005-0000-0000-0000C6470000}"/>
    <cellStyle name="Normal 4 2 9 3 3" xfId="18190" xr:uid="{00000000-0005-0000-0000-0000C7470000}"/>
    <cellStyle name="Normal 4 2 9 3 4" xfId="18191" xr:uid="{00000000-0005-0000-0000-0000C8470000}"/>
    <cellStyle name="Normal 4 2 9 4" xfId="18192" xr:uid="{00000000-0005-0000-0000-0000C9470000}"/>
    <cellStyle name="Normal 4 2 9 5" xfId="18193" xr:uid="{00000000-0005-0000-0000-0000CA470000}"/>
    <cellStyle name="Normal 4 2 9 6" xfId="18194" xr:uid="{00000000-0005-0000-0000-0000CB470000}"/>
    <cellStyle name="Normal 4 3" xfId="18195" xr:uid="{00000000-0005-0000-0000-0000CC470000}"/>
    <cellStyle name="Normal 4 3 10" xfId="18196" xr:uid="{00000000-0005-0000-0000-0000CD470000}"/>
    <cellStyle name="Normal 4 3 11" xfId="18197" xr:uid="{00000000-0005-0000-0000-0000CE470000}"/>
    <cellStyle name="Normal 4 3 2" xfId="18198" xr:uid="{00000000-0005-0000-0000-0000CF470000}"/>
    <cellStyle name="Normal 4 3 2 10" xfId="18199" xr:uid="{00000000-0005-0000-0000-0000D0470000}"/>
    <cellStyle name="Normal 4 3 2 2" xfId="18200" xr:uid="{00000000-0005-0000-0000-0000D1470000}"/>
    <cellStyle name="Normal 4 3 2 2 2" xfId="18201" xr:uid="{00000000-0005-0000-0000-0000D2470000}"/>
    <cellStyle name="Normal 4 3 2 2 2 2" xfId="18202" xr:uid="{00000000-0005-0000-0000-0000D3470000}"/>
    <cellStyle name="Normal 4 3 2 2 2 2 2" xfId="18203" xr:uid="{00000000-0005-0000-0000-0000D4470000}"/>
    <cellStyle name="Normal 4 3 2 2 2 2 3" xfId="18204" xr:uid="{00000000-0005-0000-0000-0000D5470000}"/>
    <cellStyle name="Normal 4 3 2 2 2 2 4" xfId="18205" xr:uid="{00000000-0005-0000-0000-0000D6470000}"/>
    <cellStyle name="Normal 4 3 2 2 2 3" xfId="18206" xr:uid="{00000000-0005-0000-0000-0000D7470000}"/>
    <cellStyle name="Normal 4 3 2 2 2 3 2" xfId="18207" xr:uid="{00000000-0005-0000-0000-0000D8470000}"/>
    <cellStyle name="Normal 4 3 2 2 2 3 3" xfId="18208" xr:uid="{00000000-0005-0000-0000-0000D9470000}"/>
    <cellStyle name="Normal 4 3 2 2 2 3 4" xfId="18209" xr:uid="{00000000-0005-0000-0000-0000DA470000}"/>
    <cellStyle name="Normal 4 3 2 2 2 4" xfId="18210" xr:uid="{00000000-0005-0000-0000-0000DB470000}"/>
    <cellStyle name="Normal 4 3 2 2 2 5" xfId="18211" xr:uid="{00000000-0005-0000-0000-0000DC470000}"/>
    <cellStyle name="Normal 4 3 2 2 2 6" xfId="18212" xr:uid="{00000000-0005-0000-0000-0000DD470000}"/>
    <cellStyle name="Normal 4 3 2 2 3" xfId="18213" xr:uid="{00000000-0005-0000-0000-0000DE470000}"/>
    <cellStyle name="Normal 4 3 2 2 3 2" xfId="18214" xr:uid="{00000000-0005-0000-0000-0000DF470000}"/>
    <cellStyle name="Normal 4 3 2 2 3 3" xfId="18215" xr:uid="{00000000-0005-0000-0000-0000E0470000}"/>
    <cellStyle name="Normal 4 3 2 2 3 4" xfId="18216" xr:uid="{00000000-0005-0000-0000-0000E1470000}"/>
    <cellStyle name="Normal 4 3 2 2 4" xfId="18217" xr:uid="{00000000-0005-0000-0000-0000E2470000}"/>
    <cellStyle name="Normal 4 3 2 2 4 2" xfId="18218" xr:uid="{00000000-0005-0000-0000-0000E3470000}"/>
    <cellStyle name="Normal 4 3 2 2 4 3" xfId="18219" xr:uid="{00000000-0005-0000-0000-0000E4470000}"/>
    <cellStyle name="Normal 4 3 2 2 4 4" xfId="18220" xr:uid="{00000000-0005-0000-0000-0000E5470000}"/>
    <cellStyle name="Normal 4 3 2 2 5" xfId="18221" xr:uid="{00000000-0005-0000-0000-0000E6470000}"/>
    <cellStyle name="Normal 4 3 2 2 6" xfId="18222" xr:uid="{00000000-0005-0000-0000-0000E7470000}"/>
    <cellStyle name="Normal 4 3 2 2 7" xfId="18223" xr:uid="{00000000-0005-0000-0000-0000E8470000}"/>
    <cellStyle name="Normal 4 3 2 3" xfId="18224" xr:uid="{00000000-0005-0000-0000-0000E9470000}"/>
    <cellStyle name="Normal 4 3 2 3 2" xfId="18225" xr:uid="{00000000-0005-0000-0000-0000EA470000}"/>
    <cellStyle name="Normal 4 3 2 3 2 2" xfId="18226" xr:uid="{00000000-0005-0000-0000-0000EB470000}"/>
    <cellStyle name="Normal 4 3 2 3 2 2 2" xfId="18227" xr:uid="{00000000-0005-0000-0000-0000EC470000}"/>
    <cellStyle name="Normal 4 3 2 3 2 2 3" xfId="18228" xr:uid="{00000000-0005-0000-0000-0000ED470000}"/>
    <cellStyle name="Normal 4 3 2 3 2 2 4" xfId="18229" xr:uid="{00000000-0005-0000-0000-0000EE470000}"/>
    <cellStyle name="Normal 4 3 2 3 2 3" xfId="18230" xr:uid="{00000000-0005-0000-0000-0000EF470000}"/>
    <cellStyle name="Normal 4 3 2 3 2 3 2" xfId="18231" xr:uid="{00000000-0005-0000-0000-0000F0470000}"/>
    <cellStyle name="Normal 4 3 2 3 2 3 3" xfId="18232" xr:uid="{00000000-0005-0000-0000-0000F1470000}"/>
    <cellStyle name="Normal 4 3 2 3 2 3 4" xfId="18233" xr:uid="{00000000-0005-0000-0000-0000F2470000}"/>
    <cellStyle name="Normal 4 3 2 3 2 4" xfId="18234" xr:uid="{00000000-0005-0000-0000-0000F3470000}"/>
    <cellStyle name="Normal 4 3 2 3 2 5" xfId="18235" xr:uid="{00000000-0005-0000-0000-0000F4470000}"/>
    <cellStyle name="Normal 4 3 2 3 2 6" xfId="18236" xr:uid="{00000000-0005-0000-0000-0000F5470000}"/>
    <cellStyle name="Normal 4 3 2 3 3" xfId="18237" xr:uid="{00000000-0005-0000-0000-0000F6470000}"/>
    <cellStyle name="Normal 4 3 2 3 3 2" xfId="18238" xr:uid="{00000000-0005-0000-0000-0000F7470000}"/>
    <cellStyle name="Normal 4 3 2 3 3 3" xfId="18239" xr:uid="{00000000-0005-0000-0000-0000F8470000}"/>
    <cellStyle name="Normal 4 3 2 3 3 4" xfId="18240" xr:uid="{00000000-0005-0000-0000-0000F9470000}"/>
    <cellStyle name="Normal 4 3 2 3 4" xfId="18241" xr:uid="{00000000-0005-0000-0000-0000FA470000}"/>
    <cellStyle name="Normal 4 3 2 3 4 2" xfId="18242" xr:uid="{00000000-0005-0000-0000-0000FB470000}"/>
    <cellStyle name="Normal 4 3 2 3 4 3" xfId="18243" xr:uid="{00000000-0005-0000-0000-0000FC470000}"/>
    <cellStyle name="Normal 4 3 2 3 4 4" xfId="18244" xr:uid="{00000000-0005-0000-0000-0000FD470000}"/>
    <cellStyle name="Normal 4 3 2 3 5" xfId="18245" xr:uid="{00000000-0005-0000-0000-0000FE470000}"/>
    <cellStyle name="Normal 4 3 2 3 6" xfId="18246" xr:uid="{00000000-0005-0000-0000-0000FF470000}"/>
    <cellStyle name="Normal 4 3 2 3 7" xfId="18247" xr:uid="{00000000-0005-0000-0000-000000480000}"/>
    <cellStyle name="Normal 4 3 2 4" xfId="18248" xr:uid="{00000000-0005-0000-0000-000001480000}"/>
    <cellStyle name="Normal 4 3 2 4 2" xfId="18249" xr:uid="{00000000-0005-0000-0000-000002480000}"/>
    <cellStyle name="Normal 4 3 2 4 2 2" xfId="18250" xr:uid="{00000000-0005-0000-0000-000003480000}"/>
    <cellStyle name="Normal 4 3 2 4 2 3" xfId="18251" xr:uid="{00000000-0005-0000-0000-000004480000}"/>
    <cellStyle name="Normal 4 3 2 4 2 4" xfId="18252" xr:uid="{00000000-0005-0000-0000-000005480000}"/>
    <cellStyle name="Normal 4 3 2 4 3" xfId="18253" xr:uid="{00000000-0005-0000-0000-000006480000}"/>
    <cellStyle name="Normal 4 3 2 4 3 2" xfId="18254" xr:uid="{00000000-0005-0000-0000-000007480000}"/>
    <cellStyle name="Normal 4 3 2 4 3 3" xfId="18255" xr:uid="{00000000-0005-0000-0000-000008480000}"/>
    <cellStyle name="Normal 4 3 2 4 3 4" xfId="18256" xr:uid="{00000000-0005-0000-0000-000009480000}"/>
    <cellStyle name="Normal 4 3 2 5" xfId="18257" xr:uid="{00000000-0005-0000-0000-00000A480000}"/>
    <cellStyle name="Normal 4 3 2 5 2" xfId="18258" xr:uid="{00000000-0005-0000-0000-00000B480000}"/>
    <cellStyle name="Normal 4 3 2 5 2 2" xfId="18259" xr:uid="{00000000-0005-0000-0000-00000C480000}"/>
    <cellStyle name="Normal 4 3 2 5 2 3" xfId="18260" xr:uid="{00000000-0005-0000-0000-00000D480000}"/>
    <cellStyle name="Normal 4 3 2 5 2 4" xfId="18261" xr:uid="{00000000-0005-0000-0000-00000E480000}"/>
    <cellStyle name="Normal 4 3 2 5 3" xfId="18262" xr:uid="{00000000-0005-0000-0000-00000F480000}"/>
    <cellStyle name="Normal 4 3 2 5 4" xfId="18263" xr:uid="{00000000-0005-0000-0000-000010480000}"/>
    <cellStyle name="Normal 4 3 2 5 5" xfId="18264" xr:uid="{00000000-0005-0000-0000-000011480000}"/>
    <cellStyle name="Normal 4 3 2 6" xfId="18265" xr:uid="{00000000-0005-0000-0000-000012480000}"/>
    <cellStyle name="Normal 4 3 2 6 2" xfId="18266" xr:uid="{00000000-0005-0000-0000-000013480000}"/>
    <cellStyle name="Normal 4 3 2 6 3" xfId="18267" xr:uid="{00000000-0005-0000-0000-000014480000}"/>
    <cellStyle name="Normal 4 3 2 6 4" xfId="18268" xr:uid="{00000000-0005-0000-0000-000015480000}"/>
    <cellStyle name="Normal 4 3 2 7" xfId="18269" xr:uid="{00000000-0005-0000-0000-000016480000}"/>
    <cellStyle name="Normal 4 3 2 8" xfId="18270" xr:uid="{00000000-0005-0000-0000-000017480000}"/>
    <cellStyle name="Normal 4 3 2 9" xfId="18271" xr:uid="{00000000-0005-0000-0000-000018480000}"/>
    <cellStyle name="Normal 4 3 3" xfId="18272" xr:uid="{00000000-0005-0000-0000-000019480000}"/>
    <cellStyle name="Normal 4 3 3 2" xfId="18273" xr:uid="{00000000-0005-0000-0000-00001A480000}"/>
    <cellStyle name="Normal 4 3 3 2 2" xfId="18274" xr:uid="{00000000-0005-0000-0000-00001B480000}"/>
    <cellStyle name="Normal 4 3 3 2 2 2" xfId="18275" xr:uid="{00000000-0005-0000-0000-00001C480000}"/>
    <cellStyle name="Normal 4 3 3 2 2 2 2" xfId="18276" xr:uid="{00000000-0005-0000-0000-00001D480000}"/>
    <cellStyle name="Normal 4 3 3 2 2 2 3" xfId="18277" xr:uid="{00000000-0005-0000-0000-00001E480000}"/>
    <cellStyle name="Normal 4 3 3 2 2 2 4" xfId="18278" xr:uid="{00000000-0005-0000-0000-00001F480000}"/>
    <cellStyle name="Normal 4 3 3 2 2 3" xfId="18279" xr:uid="{00000000-0005-0000-0000-000020480000}"/>
    <cellStyle name="Normal 4 3 3 2 2 3 2" xfId="18280" xr:uid="{00000000-0005-0000-0000-000021480000}"/>
    <cellStyle name="Normal 4 3 3 2 2 3 3" xfId="18281" xr:uid="{00000000-0005-0000-0000-000022480000}"/>
    <cellStyle name="Normal 4 3 3 2 2 3 4" xfId="18282" xr:uid="{00000000-0005-0000-0000-000023480000}"/>
    <cellStyle name="Normal 4 3 3 2 2 4" xfId="18283" xr:uid="{00000000-0005-0000-0000-000024480000}"/>
    <cellStyle name="Normal 4 3 3 2 2 4 2" xfId="18284" xr:uid="{00000000-0005-0000-0000-000025480000}"/>
    <cellStyle name="Normal 4 3 3 2 2 4 3" xfId="18285" xr:uid="{00000000-0005-0000-0000-000026480000}"/>
    <cellStyle name="Normal 4 3 3 2 2 4 4" xfId="18286" xr:uid="{00000000-0005-0000-0000-000027480000}"/>
    <cellStyle name="Normal 4 3 3 2 2 5" xfId="18287" xr:uid="{00000000-0005-0000-0000-000028480000}"/>
    <cellStyle name="Normal 4 3 3 2 2 6" xfId="18288" xr:uid="{00000000-0005-0000-0000-000029480000}"/>
    <cellStyle name="Normal 4 3 3 2 2 7" xfId="18289" xr:uid="{00000000-0005-0000-0000-00002A480000}"/>
    <cellStyle name="Normal 4 3 3 2 3" xfId="18290" xr:uid="{00000000-0005-0000-0000-00002B480000}"/>
    <cellStyle name="Normal 4 3 3 2 3 2" xfId="18291" xr:uid="{00000000-0005-0000-0000-00002C480000}"/>
    <cellStyle name="Normal 4 3 3 2 3 3" xfId="18292" xr:uid="{00000000-0005-0000-0000-00002D480000}"/>
    <cellStyle name="Normal 4 3 3 2 3 4" xfId="18293" xr:uid="{00000000-0005-0000-0000-00002E480000}"/>
    <cellStyle name="Normal 4 3 3 2 4" xfId="18294" xr:uid="{00000000-0005-0000-0000-00002F480000}"/>
    <cellStyle name="Normal 4 3 3 2 4 2" xfId="18295" xr:uid="{00000000-0005-0000-0000-000030480000}"/>
    <cellStyle name="Normal 4 3 3 2 4 3" xfId="18296" xr:uid="{00000000-0005-0000-0000-000031480000}"/>
    <cellStyle name="Normal 4 3 3 2 4 4" xfId="18297" xr:uid="{00000000-0005-0000-0000-000032480000}"/>
    <cellStyle name="Normal 4 3 3 2 5" xfId="18298" xr:uid="{00000000-0005-0000-0000-000033480000}"/>
    <cellStyle name="Normal 4 3 3 2 5 2" xfId="18299" xr:uid="{00000000-0005-0000-0000-000034480000}"/>
    <cellStyle name="Normal 4 3 3 2 5 3" xfId="18300" xr:uid="{00000000-0005-0000-0000-000035480000}"/>
    <cellStyle name="Normal 4 3 3 2 5 4" xfId="18301" xr:uid="{00000000-0005-0000-0000-000036480000}"/>
    <cellStyle name="Normal 4 3 3 2 6" xfId="18302" xr:uid="{00000000-0005-0000-0000-000037480000}"/>
    <cellStyle name="Normal 4 3 3 2 7" xfId="18303" xr:uid="{00000000-0005-0000-0000-000038480000}"/>
    <cellStyle name="Normal 4 3 3 2 8" xfId="18304" xr:uid="{00000000-0005-0000-0000-000039480000}"/>
    <cellStyle name="Normal 4 3 3 3" xfId="18305" xr:uid="{00000000-0005-0000-0000-00003A480000}"/>
    <cellStyle name="Normal 4 3 3 3 2" xfId="18306" xr:uid="{00000000-0005-0000-0000-00003B480000}"/>
    <cellStyle name="Normal 4 3 3 3 2 2" xfId="18307" xr:uid="{00000000-0005-0000-0000-00003C480000}"/>
    <cellStyle name="Normal 4 3 3 3 2 2 2" xfId="18308" xr:uid="{00000000-0005-0000-0000-00003D480000}"/>
    <cellStyle name="Normal 4 3 3 3 2 2 3" xfId="18309" xr:uid="{00000000-0005-0000-0000-00003E480000}"/>
    <cellStyle name="Normal 4 3 3 3 2 2 4" xfId="18310" xr:uid="{00000000-0005-0000-0000-00003F480000}"/>
    <cellStyle name="Normal 4 3 3 3 2 3" xfId="18311" xr:uid="{00000000-0005-0000-0000-000040480000}"/>
    <cellStyle name="Normal 4 3 3 3 2 4" xfId="18312" xr:uid="{00000000-0005-0000-0000-000041480000}"/>
    <cellStyle name="Normal 4 3 3 3 2 5" xfId="18313" xr:uid="{00000000-0005-0000-0000-000042480000}"/>
    <cellStyle name="Normal 4 3 3 3 3" xfId="18314" xr:uid="{00000000-0005-0000-0000-000043480000}"/>
    <cellStyle name="Normal 4 3 3 3 3 2" xfId="18315" xr:uid="{00000000-0005-0000-0000-000044480000}"/>
    <cellStyle name="Normal 4 3 3 3 3 3" xfId="18316" xr:uid="{00000000-0005-0000-0000-000045480000}"/>
    <cellStyle name="Normal 4 3 3 3 3 4" xfId="18317" xr:uid="{00000000-0005-0000-0000-000046480000}"/>
    <cellStyle name="Normal 4 3 3 3 4" xfId="18318" xr:uid="{00000000-0005-0000-0000-000047480000}"/>
    <cellStyle name="Normal 4 3 3 3 4 2" xfId="18319" xr:uid="{00000000-0005-0000-0000-000048480000}"/>
    <cellStyle name="Normal 4 3 3 3 4 3" xfId="18320" xr:uid="{00000000-0005-0000-0000-000049480000}"/>
    <cellStyle name="Normal 4 3 3 3 4 4" xfId="18321" xr:uid="{00000000-0005-0000-0000-00004A480000}"/>
    <cellStyle name="Normal 4 3 3 3 5" xfId="18322" xr:uid="{00000000-0005-0000-0000-00004B480000}"/>
    <cellStyle name="Normal 4 3 3 3 6" xfId="18323" xr:uid="{00000000-0005-0000-0000-00004C480000}"/>
    <cellStyle name="Normal 4 3 3 3 7" xfId="18324" xr:uid="{00000000-0005-0000-0000-00004D480000}"/>
    <cellStyle name="Normal 4 3 3 4" xfId="18325" xr:uid="{00000000-0005-0000-0000-00004E480000}"/>
    <cellStyle name="Normal 4 3 3 4 2" xfId="18326" xr:uid="{00000000-0005-0000-0000-00004F480000}"/>
    <cellStyle name="Normal 4 3 3 4 2 2" xfId="18327" xr:uid="{00000000-0005-0000-0000-000050480000}"/>
    <cellStyle name="Normal 4 3 3 4 2 3" xfId="18328" xr:uid="{00000000-0005-0000-0000-000051480000}"/>
    <cellStyle name="Normal 4 3 3 4 2 4" xfId="18329" xr:uid="{00000000-0005-0000-0000-000052480000}"/>
    <cellStyle name="Normal 4 3 3 4 3" xfId="18330" xr:uid="{00000000-0005-0000-0000-000053480000}"/>
    <cellStyle name="Normal 4 3 3 4 4" xfId="18331" xr:uid="{00000000-0005-0000-0000-000054480000}"/>
    <cellStyle name="Normal 4 3 3 4 5" xfId="18332" xr:uid="{00000000-0005-0000-0000-000055480000}"/>
    <cellStyle name="Normal 4 3 3 5" xfId="18333" xr:uid="{00000000-0005-0000-0000-000056480000}"/>
    <cellStyle name="Normal 4 3 3 5 2" xfId="18334" xr:uid="{00000000-0005-0000-0000-000057480000}"/>
    <cellStyle name="Normal 4 3 3 5 3" xfId="18335" xr:uid="{00000000-0005-0000-0000-000058480000}"/>
    <cellStyle name="Normal 4 3 3 5 4" xfId="18336" xr:uid="{00000000-0005-0000-0000-000059480000}"/>
    <cellStyle name="Normal 4 3 3 6" xfId="18337" xr:uid="{00000000-0005-0000-0000-00005A480000}"/>
    <cellStyle name="Normal 4 3 3 6 2" xfId="18338" xr:uid="{00000000-0005-0000-0000-00005B480000}"/>
    <cellStyle name="Normal 4 3 3 6 3" xfId="18339" xr:uid="{00000000-0005-0000-0000-00005C480000}"/>
    <cellStyle name="Normal 4 3 3 6 4" xfId="18340" xr:uid="{00000000-0005-0000-0000-00005D480000}"/>
    <cellStyle name="Normal 4 3 3 7" xfId="18341" xr:uid="{00000000-0005-0000-0000-00005E480000}"/>
    <cellStyle name="Normal 4 3 3 8" xfId="18342" xr:uid="{00000000-0005-0000-0000-00005F480000}"/>
    <cellStyle name="Normal 4 3 3 9" xfId="18343" xr:uid="{00000000-0005-0000-0000-000060480000}"/>
    <cellStyle name="Normal 4 3 4" xfId="18344" xr:uid="{00000000-0005-0000-0000-000061480000}"/>
    <cellStyle name="Normal 4 3 4 2" xfId="18345" xr:uid="{00000000-0005-0000-0000-000062480000}"/>
    <cellStyle name="Normal 4 3 4 2 2" xfId="18346" xr:uid="{00000000-0005-0000-0000-000063480000}"/>
    <cellStyle name="Normal 4 3 4 2 2 2" xfId="18347" xr:uid="{00000000-0005-0000-0000-000064480000}"/>
    <cellStyle name="Normal 4 3 4 2 2 3" xfId="18348" xr:uid="{00000000-0005-0000-0000-000065480000}"/>
    <cellStyle name="Normal 4 3 4 2 2 4" xfId="18349" xr:uid="{00000000-0005-0000-0000-000066480000}"/>
    <cellStyle name="Normal 4 3 4 2 3" xfId="18350" xr:uid="{00000000-0005-0000-0000-000067480000}"/>
    <cellStyle name="Normal 4 3 4 2 3 2" xfId="18351" xr:uid="{00000000-0005-0000-0000-000068480000}"/>
    <cellStyle name="Normal 4 3 4 2 3 3" xfId="18352" xr:uid="{00000000-0005-0000-0000-000069480000}"/>
    <cellStyle name="Normal 4 3 4 2 3 4" xfId="18353" xr:uid="{00000000-0005-0000-0000-00006A480000}"/>
    <cellStyle name="Normal 4 3 4 2 4" xfId="18354" xr:uid="{00000000-0005-0000-0000-00006B480000}"/>
    <cellStyle name="Normal 4 3 4 2 5" xfId="18355" xr:uid="{00000000-0005-0000-0000-00006C480000}"/>
    <cellStyle name="Normal 4 3 4 2 6" xfId="18356" xr:uid="{00000000-0005-0000-0000-00006D480000}"/>
    <cellStyle name="Normal 4 3 4 3" xfId="18357" xr:uid="{00000000-0005-0000-0000-00006E480000}"/>
    <cellStyle name="Normal 4 3 4 3 2" xfId="18358" xr:uid="{00000000-0005-0000-0000-00006F480000}"/>
    <cellStyle name="Normal 4 3 4 3 3" xfId="18359" xr:uid="{00000000-0005-0000-0000-000070480000}"/>
    <cellStyle name="Normal 4 3 4 3 4" xfId="18360" xr:uid="{00000000-0005-0000-0000-000071480000}"/>
    <cellStyle name="Normal 4 3 4 4" xfId="18361" xr:uid="{00000000-0005-0000-0000-000072480000}"/>
    <cellStyle name="Normal 4 3 4 4 2" xfId="18362" xr:uid="{00000000-0005-0000-0000-000073480000}"/>
    <cellStyle name="Normal 4 3 4 4 3" xfId="18363" xr:uid="{00000000-0005-0000-0000-000074480000}"/>
    <cellStyle name="Normal 4 3 4 4 4" xfId="18364" xr:uid="{00000000-0005-0000-0000-000075480000}"/>
    <cellStyle name="Normal 4 3 4 5" xfId="18365" xr:uid="{00000000-0005-0000-0000-000076480000}"/>
    <cellStyle name="Normal 4 3 4 6" xfId="18366" xr:uid="{00000000-0005-0000-0000-000077480000}"/>
    <cellStyle name="Normal 4 3 4 7" xfId="18367" xr:uid="{00000000-0005-0000-0000-000078480000}"/>
    <cellStyle name="Normal 4 3 5" xfId="18368" xr:uid="{00000000-0005-0000-0000-000079480000}"/>
    <cellStyle name="Normal 4 3 5 2" xfId="18369" xr:uid="{00000000-0005-0000-0000-00007A480000}"/>
    <cellStyle name="Normal 4 3 5 2 2" xfId="18370" xr:uid="{00000000-0005-0000-0000-00007B480000}"/>
    <cellStyle name="Normal 4 3 5 2 2 2" xfId="18371" xr:uid="{00000000-0005-0000-0000-00007C480000}"/>
    <cellStyle name="Normal 4 3 5 2 2 3" xfId="18372" xr:uid="{00000000-0005-0000-0000-00007D480000}"/>
    <cellStyle name="Normal 4 3 5 2 2 4" xfId="18373" xr:uid="{00000000-0005-0000-0000-00007E480000}"/>
    <cellStyle name="Normal 4 3 5 2 3" xfId="18374" xr:uid="{00000000-0005-0000-0000-00007F480000}"/>
    <cellStyle name="Normal 4 3 5 2 3 2" xfId="18375" xr:uid="{00000000-0005-0000-0000-000080480000}"/>
    <cellStyle name="Normal 4 3 5 2 3 3" xfId="18376" xr:uid="{00000000-0005-0000-0000-000081480000}"/>
    <cellStyle name="Normal 4 3 5 2 3 4" xfId="18377" xr:uid="{00000000-0005-0000-0000-000082480000}"/>
    <cellStyle name="Normal 4 3 5 2 4" xfId="18378" xr:uid="{00000000-0005-0000-0000-000083480000}"/>
    <cellStyle name="Normal 4 3 5 2 4 2" xfId="18379" xr:uid="{00000000-0005-0000-0000-000084480000}"/>
    <cellStyle name="Normal 4 3 5 2 4 3" xfId="18380" xr:uid="{00000000-0005-0000-0000-000085480000}"/>
    <cellStyle name="Normal 4 3 5 2 4 4" xfId="18381" xr:uid="{00000000-0005-0000-0000-000086480000}"/>
    <cellStyle name="Normal 4 3 5 2 5" xfId="18382" xr:uid="{00000000-0005-0000-0000-000087480000}"/>
    <cellStyle name="Normal 4 3 5 2 6" xfId="18383" xr:uid="{00000000-0005-0000-0000-000088480000}"/>
    <cellStyle name="Normal 4 3 5 2 7" xfId="18384" xr:uid="{00000000-0005-0000-0000-000089480000}"/>
    <cellStyle name="Normal 4 3 5 3" xfId="18385" xr:uid="{00000000-0005-0000-0000-00008A480000}"/>
    <cellStyle name="Normal 4 3 5 3 2" xfId="18386" xr:uid="{00000000-0005-0000-0000-00008B480000}"/>
    <cellStyle name="Normal 4 3 5 3 3" xfId="18387" xr:uid="{00000000-0005-0000-0000-00008C480000}"/>
    <cellStyle name="Normal 4 3 5 3 4" xfId="18388" xr:uid="{00000000-0005-0000-0000-00008D480000}"/>
    <cellStyle name="Normal 4 3 5 4" xfId="18389" xr:uid="{00000000-0005-0000-0000-00008E480000}"/>
    <cellStyle name="Normal 4 3 5 4 2" xfId="18390" xr:uid="{00000000-0005-0000-0000-00008F480000}"/>
    <cellStyle name="Normal 4 3 5 4 3" xfId="18391" xr:uid="{00000000-0005-0000-0000-000090480000}"/>
    <cellStyle name="Normal 4 3 5 4 4" xfId="18392" xr:uid="{00000000-0005-0000-0000-000091480000}"/>
    <cellStyle name="Normal 4 3 5 5" xfId="18393" xr:uid="{00000000-0005-0000-0000-000092480000}"/>
    <cellStyle name="Normal 4 3 5 5 2" xfId="18394" xr:uid="{00000000-0005-0000-0000-000093480000}"/>
    <cellStyle name="Normal 4 3 5 5 3" xfId="18395" xr:uid="{00000000-0005-0000-0000-000094480000}"/>
    <cellStyle name="Normal 4 3 5 5 4" xfId="18396" xr:uid="{00000000-0005-0000-0000-000095480000}"/>
    <cellStyle name="Normal 4 3 5 6" xfId="18397" xr:uid="{00000000-0005-0000-0000-000096480000}"/>
    <cellStyle name="Normal 4 3 5 7" xfId="18398" xr:uid="{00000000-0005-0000-0000-000097480000}"/>
    <cellStyle name="Normal 4 3 5 8" xfId="18399" xr:uid="{00000000-0005-0000-0000-000098480000}"/>
    <cellStyle name="Normal 4 3 6" xfId="18400" xr:uid="{00000000-0005-0000-0000-000099480000}"/>
    <cellStyle name="Normal 4 3 6 2" xfId="18401" xr:uid="{00000000-0005-0000-0000-00009A480000}"/>
    <cellStyle name="Normal 4 3 6 2 2" xfId="18402" xr:uid="{00000000-0005-0000-0000-00009B480000}"/>
    <cellStyle name="Normal 4 3 6 2 3" xfId="18403" xr:uid="{00000000-0005-0000-0000-00009C480000}"/>
    <cellStyle name="Normal 4 3 6 2 4" xfId="18404" xr:uid="{00000000-0005-0000-0000-00009D480000}"/>
    <cellStyle name="Normal 4 3 6 3" xfId="18405" xr:uid="{00000000-0005-0000-0000-00009E480000}"/>
    <cellStyle name="Normal 4 3 6 3 2" xfId="18406" xr:uid="{00000000-0005-0000-0000-00009F480000}"/>
    <cellStyle name="Normal 4 3 6 3 3" xfId="18407" xr:uid="{00000000-0005-0000-0000-0000A0480000}"/>
    <cellStyle name="Normal 4 3 6 3 4" xfId="18408" xr:uid="{00000000-0005-0000-0000-0000A1480000}"/>
    <cellStyle name="Normal 4 3 6 4" xfId="18409" xr:uid="{00000000-0005-0000-0000-0000A2480000}"/>
    <cellStyle name="Normal 4 3 6 5" xfId="18410" xr:uid="{00000000-0005-0000-0000-0000A3480000}"/>
    <cellStyle name="Normal 4 3 6 6" xfId="18411" xr:uid="{00000000-0005-0000-0000-0000A4480000}"/>
    <cellStyle name="Normal 4 3 7" xfId="18412" xr:uid="{00000000-0005-0000-0000-0000A5480000}"/>
    <cellStyle name="Normal 4 3 7 2" xfId="18413" xr:uid="{00000000-0005-0000-0000-0000A6480000}"/>
    <cellStyle name="Normal 4 3 7 3" xfId="18414" xr:uid="{00000000-0005-0000-0000-0000A7480000}"/>
    <cellStyle name="Normal 4 3 7 4" xfId="18415" xr:uid="{00000000-0005-0000-0000-0000A8480000}"/>
    <cellStyle name="Normal 4 3 8" xfId="18416" xr:uid="{00000000-0005-0000-0000-0000A9480000}"/>
    <cellStyle name="Normal 4 3 8 2" xfId="18417" xr:uid="{00000000-0005-0000-0000-0000AA480000}"/>
    <cellStyle name="Normal 4 3 8 3" xfId="18418" xr:uid="{00000000-0005-0000-0000-0000AB480000}"/>
    <cellStyle name="Normal 4 3 8 4" xfId="18419" xr:uid="{00000000-0005-0000-0000-0000AC480000}"/>
    <cellStyle name="Normal 4 3 9" xfId="18420" xr:uid="{00000000-0005-0000-0000-0000AD480000}"/>
    <cellStyle name="Normal 4 4" xfId="18421" xr:uid="{00000000-0005-0000-0000-0000AE480000}"/>
    <cellStyle name="Normal 4 4 2" xfId="18422" xr:uid="{00000000-0005-0000-0000-0000AF480000}"/>
    <cellStyle name="Normal 4 4 2 2" xfId="18423" xr:uid="{00000000-0005-0000-0000-0000B0480000}"/>
    <cellStyle name="Normal 4 4 2 2 2" xfId="18424" xr:uid="{00000000-0005-0000-0000-0000B1480000}"/>
    <cellStyle name="Normal 4 4 2 2 2 2" xfId="18425" xr:uid="{00000000-0005-0000-0000-0000B2480000}"/>
    <cellStyle name="Normal 4 4 2 2 2 3" xfId="18426" xr:uid="{00000000-0005-0000-0000-0000B3480000}"/>
    <cellStyle name="Normal 4 4 2 2 2 4" xfId="18427" xr:uid="{00000000-0005-0000-0000-0000B4480000}"/>
    <cellStyle name="Normal 4 4 2 2 3" xfId="18428" xr:uid="{00000000-0005-0000-0000-0000B5480000}"/>
    <cellStyle name="Normal 4 4 2 2 3 2" xfId="18429" xr:uid="{00000000-0005-0000-0000-0000B6480000}"/>
    <cellStyle name="Normal 4 4 2 2 3 3" xfId="18430" xr:uid="{00000000-0005-0000-0000-0000B7480000}"/>
    <cellStyle name="Normal 4 4 2 2 3 4" xfId="18431" xr:uid="{00000000-0005-0000-0000-0000B8480000}"/>
    <cellStyle name="Normal 4 4 2 2 4" xfId="18432" xr:uid="{00000000-0005-0000-0000-0000B9480000}"/>
    <cellStyle name="Normal 4 4 2 2 5" xfId="18433" xr:uid="{00000000-0005-0000-0000-0000BA480000}"/>
    <cellStyle name="Normal 4 4 2 2 6" xfId="18434" xr:uid="{00000000-0005-0000-0000-0000BB480000}"/>
    <cellStyle name="Normal 4 4 2 3" xfId="18435" xr:uid="{00000000-0005-0000-0000-0000BC480000}"/>
    <cellStyle name="Normal 4 4 2 3 2" xfId="18436" xr:uid="{00000000-0005-0000-0000-0000BD480000}"/>
    <cellStyle name="Normal 4 4 2 3 3" xfId="18437" xr:uid="{00000000-0005-0000-0000-0000BE480000}"/>
    <cellStyle name="Normal 4 4 2 3 4" xfId="18438" xr:uid="{00000000-0005-0000-0000-0000BF480000}"/>
    <cellStyle name="Normal 4 4 2 4" xfId="18439" xr:uid="{00000000-0005-0000-0000-0000C0480000}"/>
    <cellStyle name="Normal 4 4 2 4 2" xfId="18440" xr:uid="{00000000-0005-0000-0000-0000C1480000}"/>
    <cellStyle name="Normal 4 4 2 4 3" xfId="18441" xr:uid="{00000000-0005-0000-0000-0000C2480000}"/>
    <cellStyle name="Normal 4 4 2 4 4" xfId="18442" xr:uid="{00000000-0005-0000-0000-0000C3480000}"/>
    <cellStyle name="Normal 4 4 2 5" xfId="18443" xr:uid="{00000000-0005-0000-0000-0000C4480000}"/>
    <cellStyle name="Normal 4 4 2 6" xfId="18444" xr:uid="{00000000-0005-0000-0000-0000C5480000}"/>
    <cellStyle name="Normal 4 4 2 7" xfId="18445" xr:uid="{00000000-0005-0000-0000-0000C6480000}"/>
    <cellStyle name="Normal 4 4 2 8" xfId="18446" xr:uid="{00000000-0005-0000-0000-0000C7480000}"/>
    <cellStyle name="Normal 4 4 3" xfId="18447" xr:uid="{00000000-0005-0000-0000-0000C8480000}"/>
    <cellStyle name="Normal 4 4 3 2" xfId="18448" xr:uid="{00000000-0005-0000-0000-0000C9480000}"/>
    <cellStyle name="Normal 4 4 3 2 2" xfId="18449" xr:uid="{00000000-0005-0000-0000-0000CA480000}"/>
    <cellStyle name="Normal 4 4 3 2 2 2" xfId="18450" xr:uid="{00000000-0005-0000-0000-0000CB480000}"/>
    <cellStyle name="Normal 4 4 3 2 2 3" xfId="18451" xr:uid="{00000000-0005-0000-0000-0000CC480000}"/>
    <cellStyle name="Normal 4 4 3 2 2 4" xfId="18452" xr:uid="{00000000-0005-0000-0000-0000CD480000}"/>
    <cellStyle name="Normal 4 4 3 2 3" xfId="18453" xr:uid="{00000000-0005-0000-0000-0000CE480000}"/>
    <cellStyle name="Normal 4 4 3 2 4" xfId="18454" xr:uid="{00000000-0005-0000-0000-0000CF480000}"/>
    <cellStyle name="Normal 4 4 3 2 5" xfId="18455" xr:uid="{00000000-0005-0000-0000-0000D0480000}"/>
    <cellStyle name="Normal 4 4 3 3" xfId="18456" xr:uid="{00000000-0005-0000-0000-0000D1480000}"/>
    <cellStyle name="Normal 4 4 3 3 2" xfId="18457" xr:uid="{00000000-0005-0000-0000-0000D2480000}"/>
    <cellStyle name="Normal 4 4 3 3 3" xfId="18458" xr:uid="{00000000-0005-0000-0000-0000D3480000}"/>
    <cellStyle name="Normal 4 4 3 3 4" xfId="18459" xr:uid="{00000000-0005-0000-0000-0000D4480000}"/>
    <cellStyle name="Normal 4 4 3 4" xfId="18460" xr:uid="{00000000-0005-0000-0000-0000D5480000}"/>
    <cellStyle name="Normal 4 4 3 5" xfId="18461" xr:uid="{00000000-0005-0000-0000-0000D6480000}"/>
    <cellStyle name="Normal 4 4 3 6" xfId="18462" xr:uid="{00000000-0005-0000-0000-0000D7480000}"/>
    <cellStyle name="Normal 4 4 4" xfId="18463" xr:uid="{00000000-0005-0000-0000-0000D8480000}"/>
    <cellStyle name="Normal 4 4 4 2" xfId="18464" xr:uid="{00000000-0005-0000-0000-0000D9480000}"/>
    <cellStyle name="Normal 4 4 4 2 2" xfId="18465" xr:uid="{00000000-0005-0000-0000-0000DA480000}"/>
    <cellStyle name="Normal 4 4 4 2 3" xfId="18466" xr:uid="{00000000-0005-0000-0000-0000DB480000}"/>
    <cellStyle name="Normal 4 4 4 2 4" xfId="18467" xr:uid="{00000000-0005-0000-0000-0000DC480000}"/>
    <cellStyle name="Normal 4 4 4 3" xfId="18468" xr:uid="{00000000-0005-0000-0000-0000DD480000}"/>
    <cellStyle name="Normal 4 4 4 4" xfId="18469" xr:uid="{00000000-0005-0000-0000-0000DE480000}"/>
    <cellStyle name="Normal 4 4 4 5" xfId="18470" xr:uid="{00000000-0005-0000-0000-0000DF480000}"/>
    <cellStyle name="Normal 4 4 5" xfId="18471" xr:uid="{00000000-0005-0000-0000-0000E0480000}"/>
    <cellStyle name="Normal 4 4 5 2" xfId="18472" xr:uid="{00000000-0005-0000-0000-0000E1480000}"/>
    <cellStyle name="Normal 4 4 5 3" xfId="18473" xr:uid="{00000000-0005-0000-0000-0000E2480000}"/>
    <cellStyle name="Normal 4 4 5 4" xfId="18474" xr:uid="{00000000-0005-0000-0000-0000E3480000}"/>
    <cellStyle name="Normal 4 4 6" xfId="18475" xr:uid="{00000000-0005-0000-0000-0000E4480000}"/>
    <cellStyle name="Normal 4 4 6 2" xfId="18476" xr:uid="{00000000-0005-0000-0000-0000E5480000}"/>
    <cellStyle name="Normal 4 4 6 3" xfId="18477" xr:uid="{00000000-0005-0000-0000-0000E6480000}"/>
    <cellStyle name="Normal 4 4 6 4" xfId="18478" xr:uid="{00000000-0005-0000-0000-0000E7480000}"/>
    <cellStyle name="Normal 4 5" xfId="18479" xr:uid="{00000000-0005-0000-0000-0000E8480000}"/>
    <cellStyle name="Normal 4 5 10" xfId="18480" xr:uid="{00000000-0005-0000-0000-0000E9480000}"/>
    <cellStyle name="Normal 4 5 11" xfId="18481" xr:uid="{00000000-0005-0000-0000-0000EA480000}"/>
    <cellStyle name="Normal 4 5 12" xfId="18482" xr:uid="{00000000-0005-0000-0000-0000EB480000}"/>
    <cellStyle name="Normal 4 5 13" xfId="18483" xr:uid="{00000000-0005-0000-0000-0000EC480000}"/>
    <cellStyle name="Normal 4 5 14" xfId="18484" xr:uid="{00000000-0005-0000-0000-0000ED480000}"/>
    <cellStyle name="Normal 4 5 15" xfId="18485" xr:uid="{00000000-0005-0000-0000-0000EE480000}"/>
    <cellStyle name="Normal 4 5 16" xfId="18486" xr:uid="{00000000-0005-0000-0000-0000EF480000}"/>
    <cellStyle name="Normal 4 5 17" xfId="18487" xr:uid="{00000000-0005-0000-0000-0000F0480000}"/>
    <cellStyle name="Normal 4 5 18" xfId="18488" xr:uid="{00000000-0005-0000-0000-0000F1480000}"/>
    <cellStyle name="Normal 4 5 19" xfId="18489" xr:uid="{00000000-0005-0000-0000-0000F2480000}"/>
    <cellStyle name="Normal 4 5 2" xfId="18490" xr:uid="{00000000-0005-0000-0000-0000F3480000}"/>
    <cellStyle name="Normal 4 5 2 2" xfId="18491" xr:uid="{00000000-0005-0000-0000-0000F4480000}"/>
    <cellStyle name="Normal 4 5 2 2 2" xfId="18492" xr:uid="{00000000-0005-0000-0000-0000F5480000}"/>
    <cellStyle name="Normal 4 5 2 2 2 2" xfId="18493" xr:uid="{00000000-0005-0000-0000-0000F6480000}"/>
    <cellStyle name="Normal 4 5 2 2 2 3" xfId="18494" xr:uid="{00000000-0005-0000-0000-0000F7480000}"/>
    <cellStyle name="Normal 4 5 2 2 2 4" xfId="18495" xr:uid="{00000000-0005-0000-0000-0000F8480000}"/>
    <cellStyle name="Normal 4 5 2 2 3" xfId="18496" xr:uid="{00000000-0005-0000-0000-0000F9480000}"/>
    <cellStyle name="Normal 4 5 2 2 4" xfId="18497" xr:uid="{00000000-0005-0000-0000-0000FA480000}"/>
    <cellStyle name="Normal 4 5 2 2 5" xfId="18498" xr:uid="{00000000-0005-0000-0000-0000FB480000}"/>
    <cellStyle name="Normal 4 5 2 3" xfId="18499" xr:uid="{00000000-0005-0000-0000-0000FC480000}"/>
    <cellStyle name="Normal 4 5 2 3 2" xfId="18500" xr:uid="{00000000-0005-0000-0000-0000FD480000}"/>
    <cellStyle name="Normal 4 5 2 3 3" xfId="18501" xr:uid="{00000000-0005-0000-0000-0000FE480000}"/>
    <cellStyle name="Normal 4 5 2 3 4" xfId="18502" xr:uid="{00000000-0005-0000-0000-0000FF480000}"/>
    <cellStyle name="Normal 4 5 2 4" xfId="18503" xr:uid="{00000000-0005-0000-0000-000000490000}"/>
    <cellStyle name="Normal 4 5 2 4 2" xfId="18504" xr:uid="{00000000-0005-0000-0000-000001490000}"/>
    <cellStyle name="Normal 4 5 2 4 3" xfId="18505" xr:uid="{00000000-0005-0000-0000-000002490000}"/>
    <cellStyle name="Normal 4 5 2 4 4" xfId="18506" xr:uid="{00000000-0005-0000-0000-000003490000}"/>
    <cellStyle name="Normal 4 5 20" xfId="18507" xr:uid="{00000000-0005-0000-0000-000004490000}"/>
    <cellStyle name="Normal 4 5 21" xfId="18508" xr:uid="{00000000-0005-0000-0000-000005490000}"/>
    <cellStyle name="Normal 4 5 22" xfId="18509" xr:uid="{00000000-0005-0000-0000-000006490000}"/>
    <cellStyle name="Normal 4 5 23" xfId="18510" xr:uid="{00000000-0005-0000-0000-000007490000}"/>
    <cellStyle name="Normal 4 5 24" xfId="18511" xr:uid="{00000000-0005-0000-0000-000008490000}"/>
    <cellStyle name="Normal 4 5 25" xfId="18512" xr:uid="{00000000-0005-0000-0000-000009490000}"/>
    <cellStyle name="Normal 4 5 26" xfId="18513" xr:uid="{00000000-0005-0000-0000-00000A490000}"/>
    <cellStyle name="Normal 4 5 27" xfId="18514" xr:uid="{00000000-0005-0000-0000-00000B490000}"/>
    <cellStyle name="Normal 4 5 28" xfId="18515" xr:uid="{00000000-0005-0000-0000-00000C490000}"/>
    <cellStyle name="Normal 4 5 29" xfId="18516" xr:uid="{00000000-0005-0000-0000-00000D490000}"/>
    <cellStyle name="Normal 4 5 3" xfId="18517" xr:uid="{00000000-0005-0000-0000-00000E490000}"/>
    <cellStyle name="Normal 4 5 3 2" xfId="18518" xr:uid="{00000000-0005-0000-0000-00000F490000}"/>
    <cellStyle name="Normal 4 5 3 2 2" xfId="18519" xr:uid="{00000000-0005-0000-0000-000010490000}"/>
    <cellStyle name="Normal 4 5 3 2 2 2" xfId="18520" xr:uid="{00000000-0005-0000-0000-000011490000}"/>
    <cellStyle name="Normal 4 5 3 2 2 3" xfId="18521" xr:uid="{00000000-0005-0000-0000-000012490000}"/>
    <cellStyle name="Normal 4 5 3 2 2 4" xfId="18522" xr:uid="{00000000-0005-0000-0000-000013490000}"/>
    <cellStyle name="Normal 4 5 3 2 3" xfId="18523" xr:uid="{00000000-0005-0000-0000-000014490000}"/>
    <cellStyle name="Normal 4 5 3 2 4" xfId="18524" xr:uid="{00000000-0005-0000-0000-000015490000}"/>
    <cellStyle name="Normal 4 5 3 2 5" xfId="18525" xr:uid="{00000000-0005-0000-0000-000016490000}"/>
    <cellStyle name="Normal 4 5 3 3" xfId="18526" xr:uid="{00000000-0005-0000-0000-000017490000}"/>
    <cellStyle name="Normal 4 5 3 3 2" xfId="18527" xr:uid="{00000000-0005-0000-0000-000018490000}"/>
    <cellStyle name="Normal 4 5 3 3 3" xfId="18528" xr:uid="{00000000-0005-0000-0000-000019490000}"/>
    <cellStyle name="Normal 4 5 3 3 4" xfId="18529" xr:uid="{00000000-0005-0000-0000-00001A490000}"/>
    <cellStyle name="Normal 4 5 3 4" xfId="18530" xr:uid="{00000000-0005-0000-0000-00001B490000}"/>
    <cellStyle name="Normal 4 5 3 4 2" xfId="18531" xr:uid="{00000000-0005-0000-0000-00001C490000}"/>
    <cellStyle name="Normal 4 5 3 4 3" xfId="18532" xr:uid="{00000000-0005-0000-0000-00001D490000}"/>
    <cellStyle name="Normal 4 5 3 4 4" xfId="18533" xr:uid="{00000000-0005-0000-0000-00001E490000}"/>
    <cellStyle name="Normal 4 5 30" xfId="18534" xr:uid="{00000000-0005-0000-0000-00001F490000}"/>
    <cellStyle name="Normal 4 5 31" xfId="18535" xr:uid="{00000000-0005-0000-0000-000020490000}"/>
    <cellStyle name="Normal 4 5 32" xfId="18536" xr:uid="{00000000-0005-0000-0000-000021490000}"/>
    <cellStyle name="Normal 4 5 33" xfId="18537" xr:uid="{00000000-0005-0000-0000-000022490000}"/>
    <cellStyle name="Normal 4 5 34" xfId="18538" xr:uid="{00000000-0005-0000-0000-000023490000}"/>
    <cellStyle name="Normal 4 5 35" xfId="18539" xr:uid="{00000000-0005-0000-0000-000024490000}"/>
    <cellStyle name="Normal 4 5 36" xfId="18540" xr:uid="{00000000-0005-0000-0000-000025490000}"/>
    <cellStyle name="Normal 4 5 37" xfId="18541" xr:uid="{00000000-0005-0000-0000-000026490000}"/>
    <cellStyle name="Normal 4 5 38" xfId="18542" xr:uid="{00000000-0005-0000-0000-000027490000}"/>
    <cellStyle name="Normal 4 5 39" xfId="18543" xr:uid="{00000000-0005-0000-0000-000028490000}"/>
    <cellStyle name="Normal 4 5 4" xfId="18544" xr:uid="{00000000-0005-0000-0000-000029490000}"/>
    <cellStyle name="Normal 4 5 4 2" xfId="18545" xr:uid="{00000000-0005-0000-0000-00002A490000}"/>
    <cellStyle name="Normal 4 5 4 2 2" xfId="18546" xr:uid="{00000000-0005-0000-0000-00002B490000}"/>
    <cellStyle name="Normal 4 5 4 2 3" xfId="18547" xr:uid="{00000000-0005-0000-0000-00002C490000}"/>
    <cellStyle name="Normal 4 5 4 2 4" xfId="18548" xr:uid="{00000000-0005-0000-0000-00002D490000}"/>
    <cellStyle name="Normal 4 5 4 3" xfId="18549" xr:uid="{00000000-0005-0000-0000-00002E490000}"/>
    <cellStyle name="Normal 4 5 4 3 2" xfId="18550" xr:uid="{00000000-0005-0000-0000-00002F490000}"/>
    <cellStyle name="Normal 4 5 4 3 3" xfId="18551" xr:uid="{00000000-0005-0000-0000-000030490000}"/>
    <cellStyle name="Normal 4 5 4 3 4" xfId="18552" xr:uid="{00000000-0005-0000-0000-000031490000}"/>
    <cellStyle name="Normal 4 5 40" xfId="18553" xr:uid="{00000000-0005-0000-0000-000032490000}"/>
    <cellStyle name="Normal 4 5 41" xfId="18554" xr:uid="{00000000-0005-0000-0000-000033490000}"/>
    <cellStyle name="Normal 4 5 42" xfId="18555" xr:uid="{00000000-0005-0000-0000-000034490000}"/>
    <cellStyle name="Normal 4 5 43" xfId="18556" xr:uid="{00000000-0005-0000-0000-000035490000}"/>
    <cellStyle name="Normal 4 5 44" xfId="18557" xr:uid="{00000000-0005-0000-0000-000036490000}"/>
    <cellStyle name="Normal 4 5 45" xfId="18558" xr:uid="{00000000-0005-0000-0000-000037490000}"/>
    <cellStyle name="Normal 4 5 46" xfId="18559" xr:uid="{00000000-0005-0000-0000-000038490000}"/>
    <cellStyle name="Normal 4 5 47" xfId="18560" xr:uid="{00000000-0005-0000-0000-000039490000}"/>
    <cellStyle name="Normal 4 5 48" xfId="18561" xr:uid="{00000000-0005-0000-0000-00003A490000}"/>
    <cellStyle name="Normal 4 5 49" xfId="18562" xr:uid="{00000000-0005-0000-0000-00003B490000}"/>
    <cellStyle name="Normal 4 5 5" xfId="18563" xr:uid="{00000000-0005-0000-0000-00003C490000}"/>
    <cellStyle name="Normal 4 5 5 2" xfId="18564" xr:uid="{00000000-0005-0000-0000-00003D490000}"/>
    <cellStyle name="Normal 4 5 5 2 2" xfId="18565" xr:uid="{00000000-0005-0000-0000-00003E490000}"/>
    <cellStyle name="Normal 4 5 5 2 3" xfId="18566" xr:uid="{00000000-0005-0000-0000-00003F490000}"/>
    <cellStyle name="Normal 4 5 5 2 4" xfId="18567" xr:uid="{00000000-0005-0000-0000-000040490000}"/>
    <cellStyle name="Normal 4 5 50" xfId="18568" xr:uid="{00000000-0005-0000-0000-000041490000}"/>
    <cellStyle name="Normal 4 5 51" xfId="18569" xr:uid="{00000000-0005-0000-0000-000042490000}"/>
    <cellStyle name="Normal 4 5 52" xfId="18570" xr:uid="{00000000-0005-0000-0000-000043490000}"/>
    <cellStyle name="Normal 4 5 53" xfId="18571" xr:uid="{00000000-0005-0000-0000-000044490000}"/>
    <cellStyle name="Normal 4 5 54" xfId="18572" xr:uid="{00000000-0005-0000-0000-000045490000}"/>
    <cellStyle name="Normal 4 5 55" xfId="18573" xr:uid="{00000000-0005-0000-0000-000046490000}"/>
    <cellStyle name="Normal 4 5 56" xfId="18574" xr:uid="{00000000-0005-0000-0000-000047490000}"/>
    <cellStyle name="Normal 4 5 57" xfId="18575" xr:uid="{00000000-0005-0000-0000-000048490000}"/>
    <cellStyle name="Normal 4 5 58" xfId="18576" xr:uid="{00000000-0005-0000-0000-000049490000}"/>
    <cellStyle name="Normal 4 5 59" xfId="18577" xr:uid="{00000000-0005-0000-0000-00004A490000}"/>
    <cellStyle name="Normal 4 5 6" xfId="18578" xr:uid="{00000000-0005-0000-0000-00004B490000}"/>
    <cellStyle name="Normal 4 5 60" xfId="18579" xr:uid="{00000000-0005-0000-0000-00004C490000}"/>
    <cellStyle name="Normal 4 5 61" xfId="18580" xr:uid="{00000000-0005-0000-0000-00004D490000}"/>
    <cellStyle name="Normal 4 5 62" xfId="18581" xr:uid="{00000000-0005-0000-0000-00004E490000}"/>
    <cellStyle name="Normal 4 5 63" xfId="18582" xr:uid="{00000000-0005-0000-0000-00004F490000}"/>
    <cellStyle name="Normal 4 5 64" xfId="18583" xr:uid="{00000000-0005-0000-0000-000050490000}"/>
    <cellStyle name="Normal 4 5 65" xfId="18584" xr:uid="{00000000-0005-0000-0000-000051490000}"/>
    <cellStyle name="Normal 4 5 66" xfId="18585" xr:uid="{00000000-0005-0000-0000-000052490000}"/>
    <cellStyle name="Normal 4 5 67" xfId="18586" xr:uid="{00000000-0005-0000-0000-000053490000}"/>
    <cellStyle name="Normal 4 5 68" xfId="18587" xr:uid="{00000000-0005-0000-0000-000054490000}"/>
    <cellStyle name="Normal 4 5 69" xfId="18588" xr:uid="{00000000-0005-0000-0000-000055490000}"/>
    <cellStyle name="Normal 4 5 7" xfId="18589" xr:uid="{00000000-0005-0000-0000-000056490000}"/>
    <cellStyle name="Normal 4 5 70" xfId="18590" xr:uid="{00000000-0005-0000-0000-000057490000}"/>
    <cellStyle name="Normal 4 5 71" xfId="18591" xr:uid="{00000000-0005-0000-0000-000058490000}"/>
    <cellStyle name="Normal 4 5 72" xfId="18592" xr:uid="{00000000-0005-0000-0000-000059490000}"/>
    <cellStyle name="Normal 4 5 73" xfId="18593" xr:uid="{00000000-0005-0000-0000-00005A490000}"/>
    <cellStyle name="Normal 4 5 74" xfId="18594" xr:uid="{00000000-0005-0000-0000-00005B490000}"/>
    <cellStyle name="Normal 4 5 75" xfId="18595" xr:uid="{00000000-0005-0000-0000-00005C490000}"/>
    <cellStyle name="Normal 4 5 76" xfId="18596" xr:uid="{00000000-0005-0000-0000-00005D490000}"/>
    <cellStyle name="Normal 4 5 77" xfId="18597" xr:uid="{00000000-0005-0000-0000-00005E490000}"/>
    <cellStyle name="Normal 4 5 78" xfId="18598" xr:uid="{00000000-0005-0000-0000-00005F490000}"/>
    <cellStyle name="Normal 4 5 79" xfId="18599" xr:uid="{00000000-0005-0000-0000-000060490000}"/>
    <cellStyle name="Normal 4 5 8" xfId="18600" xr:uid="{00000000-0005-0000-0000-000061490000}"/>
    <cellStyle name="Normal 4 5 80" xfId="18601" xr:uid="{00000000-0005-0000-0000-000062490000}"/>
    <cellStyle name="Normal 4 5 81" xfId="18602" xr:uid="{00000000-0005-0000-0000-000063490000}"/>
    <cellStyle name="Normal 4 5 82" xfId="18603" xr:uid="{00000000-0005-0000-0000-000064490000}"/>
    <cellStyle name="Normal 4 5 83" xfId="18604" xr:uid="{00000000-0005-0000-0000-000065490000}"/>
    <cellStyle name="Normal 4 5 84" xfId="18605" xr:uid="{00000000-0005-0000-0000-000066490000}"/>
    <cellStyle name="Normal 4 5 85" xfId="18606" xr:uid="{00000000-0005-0000-0000-000067490000}"/>
    <cellStyle name="Normal 4 5 86" xfId="18607" xr:uid="{00000000-0005-0000-0000-000068490000}"/>
    <cellStyle name="Normal 4 5 87" xfId="18608" xr:uid="{00000000-0005-0000-0000-000069490000}"/>
    <cellStyle name="Normal 4 5 88" xfId="18609" xr:uid="{00000000-0005-0000-0000-00006A490000}"/>
    <cellStyle name="Normal 4 5 89" xfId="18610" xr:uid="{00000000-0005-0000-0000-00006B490000}"/>
    <cellStyle name="Normal 4 5 9" xfId="18611" xr:uid="{00000000-0005-0000-0000-00006C490000}"/>
    <cellStyle name="Normal 4 5 90" xfId="18612" xr:uid="{00000000-0005-0000-0000-00006D490000}"/>
    <cellStyle name="Normal 4 5 91" xfId="18613" xr:uid="{00000000-0005-0000-0000-00006E490000}"/>
    <cellStyle name="Normal 4 5 92" xfId="18614" xr:uid="{00000000-0005-0000-0000-00006F490000}"/>
    <cellStyle name="Normal 4 5 93" xfId="18615" xr:uid="{00000000-0005-0000-0000-000070490000}"/>
    <cellStyle name="Normal 4 5 94" xfId="18616" xr:uid="{00000000-0005-0000-0000-000071490000}"/>
    <cellStyle name="Normal 4 5 94 2" xfId="18617" xr:uid="{00000000-0005-0000-0000-000072490000}"/>
    <cellStyle name="Normal 4 5 94 3" xfId="18618" xr:uid="{00000000-0005-0000-0000-000073490000}"/>
    <cellStyle name="Normal 4 5 94 4" xfId="18619" xr:uid="{00000000-0005-0000-0000-000074490000}"/>
    <cellStyle name="Normal 4 6" xfId="18620" xr:uid="{00000000-0005-0000-0000-000075490000}"/>
    <cellStyle name="Normal 4 6 2" xfId="18621" xr:uid="{00000000-0005-0000-0000-000076490000}"/>
    <cellStyle name="Normal 4 6 2 2" xfId="18622" xr:uid="{00000000-0005-0000-0000-000077490000}"/>
    <cellStyle name="Normal 4 6 2 2 2" xfId="18623" xr:uid="{00000000-0005-0000-0000-000078490000}"/>
    <cellStyle name="Normal 4 6 2 2 3" xfId="18624" xr:uid="{00000000-0005-0000-0000-000079490000}"/>
    <cellStyle name="Normal 4 6 2 2 4" xfId="18625" xr:uid="{00000000-0005-0000-0000-00007A490000}"/>
    <cellStyle name="Normal 4 6 2 3" xfId="18626" xr:uid="{00000000-0005-0000-0000-00007B490000}"/>
    <cellStyle name="Normal 4 6 2 3 2" xfId="18627" xr:uid="{00000000-0005-0000-0000-00007C490000}"/>
    <cellStyle name="Normal 4 6 2 3 3" xfId="18628" xr:uid="{00000000-0005-0000-0000-00007D490000}"/>
    <cellStyle name="Normal 4 6 2 3 4" xfId="18629" xr:uid="{00000000-0005-0000-0000-00007E490000}"/>
    <cellStyle name="Normal 4 6 3" xfId="18630" xr:uid="{00000000-0005-0000-0000-00007F490000}"/>
    <cellStyle name="Normal 4 6 3 2" xfId="18631" xr:uid="{00000000-0005-0000-0000-000080490000}"/>
    <cellStyle name="Normal 4 6 3 3" xfId="18632" xr:uid="{00000000-0005-0000-0000-000081490000}"/>
    <cellStyle name="Normal 4 6 3 4" xfId="18633" xr:uid="{00000000-0005-0000-0000-000082490000}"/>
    <cellStyle name="Normal 4 6 4" xfId="18634" xr:uid="{00000000-0005-0000-0000-000083490000}"/>
    <cellStyle name="Normal 4 6 4 2" xfId="18635" xr:uid="{00000000-0005-0000-0000-000084490000}"/>
    <cellStyle name="Normal 4 6 4 3" xfId="18636" xr:uid="{00000000-0005-0000-0000-000085490000}"/>
    <cellStyle name="Normal 4 6 4 4" xfId="18637" xr:uid="{00000000-0005-0000-0000-000086490000}"/>
    <cellStyle name="Normal 4 7" xfId="18638" xr:uid="{00000000-0005-0000-0000-000087490000}"/>
    <cellStyle name="Normal 4 7 2" xfId="18639" xr:uid="{00000000-0005-0000-0000-000088490000}"/>
    <cellStyle name="Normal 4 7 2 2" xfId="18640" xr:uid="{00000000-0005-0000-0000-000089490000}"/>
    <cellStyle name="Normal 4 7 2 2 2" xfId="18641" xr:uid="{00000000-0005-0000-0000-00008A490000}"/>
    <cellStyle name="Normal 4 7 2 2 3" xfId="18642" xr:uid="{00000000-0005-0000-0000-00008B490000}"/>
    <cellStyle name="Normal 4 7 2 2 4" xfId="18643" xr:uid="{00000000-0005-0000-0000-00008C490000}"/>
    <cellStyle name="Normal 4 7 2 3" xfId="18644" xr:uid="{00000000-0005-0000-0000-00008D490000}"/>
    <cellStyle name="Normal 4 7 2 3 2" xfId="18645" xr:uid="{00000000-0005-0000-0000-00008E490000}"/>
    <cellStyle name="Normal 4 7 2 3 3" xfId="18646" xr:uid="{00000000-0005-0000-0000-00008F490000}"/>
    <cellStyle name="Normal 4 7 2 3 4" xfId="18647" xr:uid="{00000000-0005-0000-0000-000090490000}"/>
    <cellStyle name="Normal 4 7 3" xfId="18648" xr:uid="{00000000-0005-0000-0000-000091490000}"/>
    <cellStyle name="Normal 4 7 3 2" xfId="18649" xr:uid="{00000000-0005-0000-0000-000092490000}"/>
    <cellStyle name="Normal 4 7 3 3" xfId="18650" xr:uid="{00000000-0005-0000-0000-000093490000}"/>
    <cellStyle name="Normal 4 7 3 4" xfId="18651" xr:uid="{00000000-0005-0000-0000-000094490000}"/>
    <cellStyle name="Normal 4 7 4" xfId="18652" xr:uid="{00000000-0005-0000-0000-000095490000}"/>
    <cellStyle name="Normal 4 7 4 2" xfId="18653" xr:uid="{00000000-0005-0000-0000-000096490000}"/>
    <cellStyle name="Normal 4 7 4 3" xfId="18654" xr:uid="{00000000-0005-0000-0000-000097490000}"/>
    <cellStyle name="Normal 4 7 4 4" xfId="18655" xr:uid="{00000000-0005-0000-0000-000098490000}"/>
    <cellStyle name="Normal 4 8" xfId="18656" xr:uid="{00000000-0005-0000-0000-000099490000}"/>
    <cellStyle name="Normal 4 8 2" xfId="18657" xr:uid="{00000000-0005-0000-0000-00009A490000}"/>
    <cellStyle name="Normal 4 8 2 2" xfId="18658" xr:uid="{00000000-0005-0000-0000-00009B490000}"/>
    <cellStyle name="Normal 4 8 2 2 2" xfId="18659" xr:uid="{00000000-0005-0000-0000-00009C490000}"/>
    <cellStyle name="Normal 4 8 2 2 3" xfId="18660" xr:uid="{00000000-0005-0000-0000-00009D490000}"/>
    <cellStyle name="Normal 4 8 2 2 4" xfId="18661" xr:uid="{00000000-0005-0000-0000-00009E490000}"/>
    <cellStyle name="Normal 4 8 3" xfId="18662" xr:uid="{00000000-0005-0000-0000-00009F490000}"/>
    <cellStyle name="Normal 4 8 3 2" xfId="18663" xr:uid="{00000000-0005-0000-0000-0000A0490000}"/>
    <cellStyle name="Normal 4 8 3 3" xfId="18664" xr:uid="{00000000-0005-0000-0000-0000A1490000}"/>
    <cellStyle name="Normal 4 8 3 4" xfId="18665" xr:uid="{00000000-0005-0000-0000-0000A2490000}"/>
    <cellStyle name="Normal 4 9" xfId="18666" xr:uid="{00000000-0005-0000-0000-0000A3490000}"/>
    <cellStyle name="Normal 4 9 2" xfId="18667" xr:uid="{00000000-0005-0000-0000-0000A4490000}"/>
    <cellStyle name="Normal 4 9 2 2" xfId="18668" xr:uid="{00000000-0005-0000-0000-0000A5490000}"/>
    <cellStyle name="Normal 4 9 2 3" xfId="18669" xr:uid="{00000000-0005-0000-0000-0000A6490000}"/>
    <cellStyle name="Normal 4 9 2 4" xfId="18670" xr:uid="{00000000-0005-0000-0000-0000A7490000}"/>
    <cellStyle name="Normal 4 9 3" xfId="18671" xr:uid="{00000000-0005-0000-0000-0000A8490000}"/>
    <cellStyle name="Normal 40" xfId="18672" xr:uid="{00000000-0005-0000-0000-0000A9490000}"/>
    <cellStyle name="Normal 40 2" xfId="18673" xr:uid="{00000000-0005-0000-0000-0000AA490000}"/>
    <cellStyle name="Normal 40 3" xfId="18674" xr:uid="{00000000-0005-0000-0000-0000AB490000}"/>
    <cellStyle name="Normal 40 3 2" xfId="18675" xr:uid="{00000000-0005-0000-0000-0000AC490000}"/>
    <cellStyle name="Normal 40 3 2 2" xfId="18676" xr:uid="{00000000-0005-0000-0000-0000AD490000}"/>
    <cellStyle name="Normal 40 3 2 2 2" xfId="18677" xr:uid="{00000000-0005-0000-0000-0000AE490000}"/>
    <cellStyle name="Normal 40 3 2 2 3" xfId="18678" xr:uid="{00000000-0005-0000-0000-0000AF490000}"/>
    <cellStyle name="Normal 40 3 2 2 4" xfId="18679" xr:uid="{00000000-0005-0000-0000-0000B0490000}"/>
    <cellStyle name="Normal 40 3 2 3" xfId="18680" xr:uid="{00000000-0005-0000-0000-0000B1490000}"/>
    <cellStyle name="Normal 40 3 2 4" xfId="18681" xr:uid="{00000000-0005-0000-0000-0000B2490000}"/>
    <cellStyle name="Normal 40 3 2 5" xfId="18682" xr:uid="{00000000-0005-0000-0000-0000B3490000}"/>
    <cellStyle name="Normal 40 3 3" xfId="18683" xr:uid="{00000000-0005-0000-0000-0000B4490000}"/>
    <cellStyle name="Normal 40 3 3 2" xfId="18684" xr:uid="{00000000-0005-0000-0000-0000B5490000}"/>
    <cellStyle name="Normal 40 3 3 3" xfId="18685" xr:uid="{00000000-0005-0000-0000-0000B6490000}"/>
    <cellStyle name="Normal 40 3 3 4" xfId="18686" xr:uid="{00000000-0005-0000-0000-0000B7490000}"/>
    <cellStyle name="Normal 40 3 4" xfId="18687" xr:uid="{00000000-0005-0000-0000-0000B8490000}"/>
    <cellStyle name="Normal 40 3 5" xfId="18688" xr:uid="{00000000-0005-0000-0000-0000B9490000}"/>
    <cellStyle name="Normal 40 3 6" xfId="18689" xr:uid="{00000000-0005-0000-0000-0000BA490000}"/>
    <cellStyle name="Normal 41" xfId="18690" xr:uid="{00000000-0005-0000-0000-0000BB490000}"/>
    <cellStyle name="Normal 41 2" xfId="18691" xr:uid="{00000000-0005-0000-0000-0000BC490000}"/>
    <cellStyle name="Normal 41 3" xfId="18692" xr:uid="{00000000-0005-0000-0000-0000BD490000}"/>
    <cellStyle name="Normal 41 3 2" xfId="18693" xr:uid="{00000000-0005-0000-0000-0000BE490000}"/>
    <cellStyle name="Normal 41 3 2 2" xfId="18694" xr:uid="{00000000-0005-0000-0000-0000BF490000}"/>
    <cellStyle name="Normal 41 3 2 2 2" xfId="18695" xr:uid="{00000000-0005-0000-0000-0000C0490000}"/>
    <cellStyle name="Normal 41 3 2 2 3" xfId="18696" xr:uid="{00000000-0005-0000-0000-0000C1490000}"/>
    <cellStyle name="Normal 41 3 2 2 4" xfId="18697" xr:uid="{00000000-0005-0000-0000-0000C2490000}"/>
    <cellStyle name="Normal 41 3 2 3" xfId="18698" xr:uid="{00000000-0005-0000-0000-0000C3490000}"/>
    <cellStyle name="Normal 41 3 2 4" xfId="18699" xr:uid="{00000000-0005-0000-0000-0000C4490000}"/>
    <cellStyle name="Normal 41 3 2 5" xfId="18700" xr:uid="{00000000-0005-0000-0000-0000C5490000}"/>
    <cellStyle name="Normal 41 3 3" xfId="18701" xr:uid="{00000000-0005-0000-0000-0000C6490000}"/>
    <cellStyle name="Normal 41 3 3 2" xfId="18702" xr:uid="{00000000-0005-0000-0000-0000C7490000}"/>
    <cellStyle name="Normal 41 3 3 3" xfId="18703" xr:uid="{00000000-0005-0000-0000-0000C8490000}"/>
    <cellStyle name="Normal 41 3 3 4" xfId="18704" xr:uid="{00000000-0005-0000-0000-0000C9490000}"/>
    <cellStyle name="Normal 41 3 4" xfId="18705" xr:uid="{00000000-0005-0000-0000-0000CA490000}"/>
    <cellStyle name="Normal 41 3 5" xfId="18706" xr:uid="{00000000-0005-0000-0000-0000CB490000}"/>
    <cellStyle name="Normal 41 3 6" xfId="18707" xr:uid="{00000000-0005-0000-0000-0000CC490000}"/>
    <cellStyle name="Normal 42" xfId="18708" xr:uid="{00000000-0005-0000-0000-0000CD490000}"/>
    <cellStyle name="Normal 42 2" xfId="18709" xr:uid="{00000000-0005-0000-0000-0000CE490000}"/>
    <cellStyle name="Normal 42 3" xfId="18710" xr:uid="{00000000-0005-0000-0000-0000CF490000}"/>
    <cellStyle name="Normal 42 3 2" xfId="18711" xr:uid="{00000000-0005-0000-0000-0000D0490000}"/>
    <cellStyle name="Normal 42 3 2 2" xfId="18712" xr:uid="{00000000-0005-0000-0000-0000D1490000}"/>
    <cellStyle name="Normal 42 3 2 2 2" xfId="18713" xr:uid="{00000000-0005-0000-0000-0000D2490000}"/>
    <cellStyle name="Normal 42 3 2 2 3" xfId="18714" xr:uid="{00000000-0005-0000-0000-0000D3490000}"/>
    <cellStyle name="Normal 42 3 2 2 4" xfId="18715" xr:uid="{00000000-0005-0000-0000-0000D4490000}"/>
    <cellStyle name="Normal 42 3 2 3" xfId="18716" xr:uid="{00000000-0005-0000-0000-0000D5490000}"/>
    <cellStyle name="Normal 42 3 2 4" xfId="18717" xr:uid="{00000000-0005-0000-0000-0000D6490000}"/>
    <cellStyle name="Normal 42 3 2 5" xfId="18718" xr:uid="{00000000-0005-0000-0000-0000D7490000}"/>
    <cellStyle name="Normal 42 3 3" xfId="18719" xr:uid="{00000000-0005-0000-0000-0000D8490000}"/>
    <cellStyle name="Normal 42 3 3 2" xfId="18720" xr:uid="{00000000-0005-0000-0000-0000D9490000}"/>
    <cellStyle name="Normal 42 3 3 3" xfId="18721" xr:uid="{00000000-0005-0000-0000-0000DA490000}"/>
    <cellStyle name="Normal 42 3 3 4" xfId="18722" xr:uid="{00000000-0005-0000-0000-0000DB490000}"/>
    <cellStyle name="Normal 42 3 4" xfId="18723" xr:uid="{00000000-0005-0000-0000-0000DC490000}"/>
    <cellStyle name="Normal 42 3 5" xfId="18724" xr:uid="{00000000-0005-0000-0000-0000DD490000}"/>
    <cellStyle name="Normal 42 3 6" xfId="18725" xr:uid="{00000000-0005-0000-0000-0000DE490000}"/>
    <cellStyle name="Normal 43" xfId="18726" xr:uid="{00000000-0005-0000-0000-0000DF490000}"/>
    <cellStyle name="Normal 43 2" xfId="18727" xr:uid="{00000000-0005-0000-0000-0000E0490000}"/>
    <cellStyle name="Normal 43 3" xfId="18728" xr:uid="{00000000-0005-0000-0000-0000E1490000}"/>
    <cellStyle name="Normal 43 3 2" xfId="18729" xr:uid="{00000000-0005-0000-0000-0000E2490000}"/>
    <cellStyle name="Normal 43 3 2 2" xfId="18730" xr:uid="{00000000-0005-0000-0000-0000E3490000}"/>
    <cellStyle name="Normal 43 3 2 2 2" xfId="18731" xr:uid="{00000000-0005-0000-0000-0000E4490000}"/>
    <cellStyle name="Normal 43 3 2 2 3" xfId="18732" xr:uid="{00000000-0005-0000-0000-0000E5490000}"/>
    <cellStyle name="Normal 43 3 2 2 4" xfId="18733" xr:uid="{00000000-0005-0000-0000-0000E6490000}"/>
    <cellStyle name="Normal 43 3 2 3" xfId="18734" xr:uid="{00000000-0005-0000-0000-0000E7490000}"/>
    <cellStyle name="Normal 43 3 2 4" xfId="18735" xr:uid="{00000000-0005-0000-0000-0000E8490000}"/>
    <cellStyle name="Normal 43 3 2 5" xfId="18736" xr:uid="{00000000-0005-0000-0000-0000E9490000}"/>
    <cellStyle name="Normal 43 3 3" xfId="18737" xr:uid="{00000000-0005-0000-0000-0000EA490000}"/>
    <cellStyle name="Normal 43 3 3 2" xfId="18738" xr:uid="{00000000-0005-0000-0000-0000EB490000}"/>
    <cellStyle name="Normal 43 3 3 3" xfId="18739" xr:uid="{00000000-0005-0000-0000-0000EC490000}"/>
    <cellStyle name="Normal 43 3 3 4" xfId="18740" xr:uid="{00000000-0005-0000-0000-0000ED490000}"/>
    <cellStyle name="Normal 43 3 4" xfId="18741" xr:uid="{00000000-0005-0000-0000-0000EE490000}"/>
    <cellStyle name="Normal 43 3 5" xfId="18742" xr:uid="{00000000-0005-0000-0000-0000EF490000}"/>
    <cellStyle name="Normal 43 3 6" xfId="18743" xr:uid="{00000000-0005-0000-0000-0000F0490000}"/>
    <cellStyle name="Normal 44" xfId="18744" xr:uid="{00000000-0005-0000-0000-0000F1490000}"/>
    <cellStyle name="Normal 44 2" xfId="18745" xr:uid="{00000000-0005-0000-0000-0000F2490000}"/>
    <cellStyle name="Normal 44 2 2" xfId="18746" xr:uid="{00000000-0005-0000-0000-0000F3490000}"/>
    <cellStyle name="Normal 44 2 2 2" xfId="18747" xr:uid="{00000000-0005-0000-0000-0000F4490000}"/>
    <cellStyle name="Normal 44 2 2 2 2" xfId="18748" xr:uid="{00000000-0005-0000-0000-0000F5490000}"/>
    <cellStyle name="Normal 44 2 2 2 2 2" xfId="18749" xr:uid="{00000000-0005-0000-0000-0000F6490000}"/>
    <cellStyle name="Normal 44 2 2 2 2 3" xfId="18750" xr:uid="{00000000-0005-0000-0000-0000F7490000}"/>
    <cellStyle name="Normal 44 2 2 2 2 4" xfId="18751" xr:uid="{00000000-0005-0000-0000-0000F8490000}"/>
    <cellStyle name="Normal 44 2 2 2 3" xfId="18752" xr:uid="{00000000-0005-0000-0000-0000F9490000}"/>
    <cellStyle name="Normal 44 2 2 2 4" xfId="18753" xr:uid="{00000000-0005-0000-0000-0000FA490000}"/>
    <cellStyle name="Normal 44 2 2 2 5" xfId="18754" xr:uid="{00000000-0005-0000-0000-0000FB490000}"/>
    <cellStyle name="Normal 44 2 2 3" xfId="18755" xr:uid="{00000000-0005-0000-0000-0000FC490000}"/>
    <cellStyle name="Normal 44 2 2 3 2" xfId="18756" xr:uid="{00000000-0005-0000-0000-0000FD490000}"/>
    <cellStyle name="Normal 44 2 2 3 3" xfId="18757" xr:uid="{00000000-0005-0000-0000-0000FE490000}"/>
    <cellStyle name="Normal 44 2 2 3 4" xfId="18758" xr:uid="{00000000-0005-0000-0000-0000FF490000}"/>
    <cellStyle name="Normal 44 2 2 4" xfId="18759" xr:uid="{00000000-0005-0000-0000-0000004A0000}"/>
    <cellStyle name="Normal 44 2 2 5" xfId="18760" xr:uid="{00000000-0005-0000-0000-0000014A0000}"/>
    <cellStyle name="Normal 44 2 2 6" xfId="18761" xr:uid="{00000000-0005-0000-0000-0000024A0000}"/>
    <cellStyle name="Normal 44 3" xfId="18762" xr:uid="{00000000-0005-0000-0000-0000034A0000}"/>
    <cellStyle name="Normal 44 3 2" xfId="18763" xr:uid="{00000000-0005-0000-0000-0000044A0000}"/>
    <cellStyle name="Normal 44 3 2 2" xfId="18764" xr:uid="{00000000-0005-0000-0000-0000054A0000}"/>
    <cellStyle name="Normal 44 3 2 2 2" xfId="18765" xr:uid="{00000000-0005-0000-0000-0000064A0000}"/>
    <cellStyle name="Normal 44 3 2 2 3" xfId="18766" xr:uid="{00000000-0005-0000-0000-0000074A0000}"/>
    <cellStyle name="Normal 44 3 2 2 4" xfId="18767" xr:uid="{00000000-0005-0000-0000-0000084A0000}"/>
    <cellStyle name="Normal 44 3 2 3" xfId="18768" xr:uid="{00000000-0005-0000-0000-0000094A0000}"/>
    <cellStyle name="Normal 44 3 2 4" xfId="18769" xr:uid="{00000000-0005-0000-0000-00000A4A0000}"/>
    <cellStyle name="Normal 44 3 2 5" xfId="18770" xr:uid="{00000000-0005-0000-0000-00000B4A0000}"/>
    <cellStyle name="Normal 44 3 3" xfId="18771" xr:uid="{00000000-0005-0000-0000-00000C4A0000}"/>
    <cellStyle name="Normal 44 3 3 2" xfId="18772" xr:uid="{00000000-0005-0000-0000-00000D4A0000}"/>
    <cellStyle name="Normal 44 3 3 3" xfId="18773" xr:uid="{00000000-0005-0000-0000-00000E4A0000}"/>
    <cellStyle name="Normal 44 3 3 4" xfId="18774" xr:uid="{00000000-0005-0000-0000-00000F4A0000}"/>
    <cellStyle name="Normal 44 3 4" xfId="18775" xr:uid="{00000000-0005-0000-0000-0000104A0000}"/>
    <cellStyle name="Normal 44 3 5" xfId="18776" xr:uid="{00000000-0005-0000-0000-0000114A0000}"/>
    <cellStyle name="Normal 44 3 6" xfId="18777" xr:uid="{00000000-0005-0000-0000-0000124A0000}"/>
    <cellStyle name="Normal 44 4" xfId="18778" xr:uid="{00000000-0005-0000-0000-0000134A0000}"/>
    <cellStyle name="Normal 44 4 2" xfId="18779" xr:uid="{00000000-0005-0000-0000-0000144A0000}"/>
    <cellStyle name="Normal 44 4 2 2" xfId="18780" xr:uid="{00000000-0005-0000-0000-0000154A0000}"/>
    <cellStyle name="Normal 44 4 2 2 2" xfId="18781" xr:uid="{00000000-0005-0000-0000-0000164A0000}"/>
    <cellStyle name="Normal 44 4 2 2 3" xfId="18782" xr:uid="{00000000-0005-0000-0000-0000174A0000}"/>
    <cellStyle name="Normal 44 4 2 2 4" xfId="18783" xr:uid="{00000000-0005-0000-0000-0000184A0000}"/>
    <cellStyle name="Normal 44 4 2 3" xfId="18784" xr:uid="{00000000-0005-0000-0000-0000194A0000}"/>
    <cellStyle name="Normal 44 4 2 4" xfId="18785" xr:uid="{00000000-0005-0000-0000-00001A4A0000}"/>
    <cellStyle name="Normal 44 4 2 5" xfId="18786" xr:uid="{00000000-0005-0000-0000-00001B4A0000}"/>
    <cellStyle name="Normal 44 4 3" xfId="18787" xr:uid="{00000000-0005-0000-0000-00001C4A0000}"/>
    <cellStyle name="Normal 44 4 3 2" xfId="18788" xr:uid="{00000000-0005-0000-0000-00001D4A0000}"/>
    <cellStyle name="Normal 44 4 3 3" xfId="18789" xr:uid="{00000000-0005-0000-0000-00001E4A0000}"/>
    <cellStyle name="Normal 44 4 3 4" xfId="18790" xr:uid="{00000000-0005-0000-0000-00001F4A0000}"/>
    <cellStyle name="Normal 44 4 4" xfId="18791" xr:uid="{00000000-0005-0000-0000-0000204A0000}"/>
    <cellStyle name="Normal 44 4 5" xfId="18792" xr:uid="{00000000-0005-0000-0000-0000214A0000}"/>
    <cellStyle name="Normal 44 4 6" xfId="18793" xr:uid="{00000000-0005-0000-0000-0000224A0000}"/>
    <cellStyle name="Normal 44 5" xfId="18794" xr:uid="{00000000-0005-0000-0000-0000234A0000}"/>
    <cellStyle name="Normal 44 5 2" xfId="18795" xr:uid="{00000000-0005-0000-0000-0000244A0000}"/>
    <cellStyle name="Normal 44 5 2 2" xfId="18796" xr:uid="{00000000-0005-0000-0000-0000254A0000}"/>
    <cellStyle name="Normal 44 5 2 2 2" xfId="18797" xr:uid="{00000000-0005-0000-0000-0000264A0000}"/>
    <cellStyle name="Normal 44 5 2 2 3" xfId="18798" xr:uid="{00000000-0005-0000-0000-0000274A0000}"/>
    <cellStyle name="Normal 44 5 2 2 4" xfId="18799" xr:uid="{00000000-0005-0000-0000-0000284A0000}"/>
    <cellStyle name="Normal 44 5 2 3" xfId="18800" xr:uid="{00000000-0005-0000-0000-0000294A0000}"/>
    <cellStyle name="Normal 44 5 2 4" xfId="18801" xr:uid="{00000000-0005-0000-0000-00002A4A0000}"/>
    <cellStyle name="Normal 44 5 2 5" xfId="18802" xr:uid="{00000000-0005-0000-0000-00002B4A0000}"/>
    <cellStyle name="Normal 44 5 3" xfId="18803" xr:uid="{00000000-0005-0000-0000-00002C4A0000}"/>
    <cellStyle name="Normal 44 5 3 2" xfId="18804" xr:uid="{00000000-0005-0000-0000-00002D4A0000}"/>
    <cellStyle name="Normal 44 5 3 3" xfId="18805" xr:uid="{00000000-0005-0000-0000-00002E4A0000}"/>
    <cellStyle name="Normal 44 5 3 4" xfId="18806" xr:uid="{00000000-0005-0000-0000-00002F4A0000}"/>
    <cellStyle name="Normal 44 5 4" xfId="18807" xr:uid="{00000000-0005-0000-0000-0000304A0000}"/>
    <cellStyle name="Normal 44 5 5" xfId="18808" xr:uid="{00000000-0005-0000-0000-0000314A0000}"/>
    <cellStyle name="Normal 44 5 6" xfId="18809" xr:uid="{00000000-0005-0000-0000-0000324A0000}"/>
    <cellStyle name="Normal 45" xfId="18810" xr:uid="{00000000-0005-0000-0000-0000334A0000}"/>
    <cellStyle name="Normal 45 2" xfId="18811" xr:uid="{00000000-0005-0000-0000-0000344A0000}"/>
    <cellStyle name="Normal 45 2 2" xfId="18812" xr:uid="{00000000-0005-0000-0000-0000354A0000}"/>
    <cellStyle name="Normal 45 2 2 2" xfId="18813" xr:uid="{00000000-0005-0000-0000-0000364A0000}"/>
    <cellStyle name="Normal 45 2 2 3" xfId="18814" xr:uid="{00000000-0005-0000-0000-0000374A0000}"/>
    <cellStyle name="Normal 45 2 2 4" xfId="18815" xr:uid="{00000000-0005-0000-0000-0000384A0000}"/>
    <cellStyle name="Normal 45 2 3" xfId="18816" xr:uid="{00000000-0005-0000-0000-0000394A0000}"/>
    <cellStyle name="Normal 45 2 4" xfId="18817" xr:uid="{00000000-0005-0000-0000-00003A4A0000}"/>
    <cellStyle name="Normal 45 2 5" xfId="18818" xr:uid="{00000000-0005-0000-0000-00003B4A0000}"/>
    <cellStyle name="Normal 45 3" xfId="18819" xr:uid="{00000000-0005-0000-0000-00003C4A0000}"/>
    <cellStyle name="Normal 45 4" xfId="18820" xr:uid="{00000000-0005-0000-0000-00003D4A0000}"/>
    <cellStyle name="Normal 45 4 2" xfId="18821" xr:uid="{00000000-0005-0000-0000-00003E4A0000}"/>
    <cellStyle name="Normal 45 4 3" xfId="18822" xr:uid="{00000000-0005-0000-0000-00003F4A0000}"/>
    <cellStyle name="Normal 45 4 4" xfId="18823" xr:uid="{00000000-0005-0000-0000-0000404A0000}"/>
    <cellStyle name="Normal 45 5" xfId="18824" xr:uid="{00000000-0005-0000-0000-0000414A0000}"/>
    <cellStyle name="Normal 45 6" xfId="18825" xr:uid="{00000000-0005-0000-0000-0000424A0000}"/>
    <cellStyle name="Normal 45 7" xfId="18826" xr:uid="{00000000-0005-0000-0000-0000434A0000}"/>
    <cellStyle name="Normal 46" xfId="18827" xr:uid="{00000000-0005-0000-0000-0000444A0000}"/>
    <cellStyle name="Normal 46 2" xfId="18828" xr:uid="{00000000-0005-0000-0000-0000454A0000}"/>
    <cellStyle name="Normal 46 2 2" xfId="18829" xr:uid="{00000000-0005-0000-0000-0000464A0000}"/>
    <cellStyle name="Normal 46 2 2 2" xfId="18830" xr:uid="{00000000-0005-0000-0000-0000474A0000}"/>
    <cellStyle name="Normal 46 2 2 3" xfId="18831" xr:uid="{00000000-0005-0000-0000-0000484A0000}"/>
    <cellStyle name="Normal 46 2 2 4" xfId="18832" xr:uid="{00000000-0005-0000-0000-0000494A0000}"/>
    <cellStyle name="Normal 46 2 3" xfId="18833" xr:uid="{00000000-0005-0000-0000-00004A4A0000}"/>
    <cellStyle name="Normal 46 2 4" xfId="18834" xr:uid="{00000000-0005-0000-0000-00004B4A0000}"/>
    <cellStyle name="Normal 46 2 5" xfId="18835" xr:uid="{00000000-0005-0000-0000-00004C4A0000}"/>
    <cellStyle name="Normal 46 3" xfId="18836" xr:uid="{00000000-0005-0000-0000-00004D4A0000}"/>
    <cellStyle name="Normal 46 4" xfId="18837" xr:uid="{00000000-0005-0000-0000-00004E4A0000}"/>
    <cellStyle name="Normal 46 4 2" xfId="18838" xr:uid="{00000000-0005-0000-0000-00004F4A0000}"/>
    <cellStyle name="Normal 46 4 3" xfId="18839" xr:uid="{00000000-0005-0000-0000-0000504A0000}"/>
    <cellStyle name="Normal 46 4 4" xfId="18840" xr:uid="{00000000-0005-0000-0000-0000514A0000}"/>
    <cellStyle name="Normal 46 5" xfId="18841" xr:uid="{00000000-0005-0000-0000-0000524A0000}"/>
    <cellStyle name="Normal 46 6" xfId="18842" xr:uid="{00000000-0005-0000-0000-0000534A0000}"/>
    <cellStyle name="Normal 46 7" xfId="18843" xr:uid="{00000000-0005-0000-0000-0000544A0000}"/>
    <cellStyle name="Normal 47" xfId="18844" xr:uid="{00000000-0005-0000-0000-0000554A0000}"/>
    <cellStyle name="Normal 47 2" xfId="18845" xr:uid="{00000000-0005-0000-0000-0000564A0000}"/>
    <cellStyle name="Normal 47 2 2" xfId="18846" xr:uid="{00000000-0005-0000-0000-0000574A0000}"/>
    <cellStyle name="Normal 47 2 2 2" xfId="18847" xr:uid="{00000000-0005-0000-0000-0000584A0000}"/>
    <cellStyle name="Normal 47 2 2 3" xfId="18848" xr:uid="{00000000-0005-0000-0000-0000594A0000}"/>
    <cellStyle name="Normal 47 2 2 4" xfId="18849" xr:uid="{00000000-0005-0000-0000-00005A4A0000}"/>
    <cellStyle name="Normal 47 2 3" xfId="18850" xr:uid="{00000000-0005-0000-0000-00005B4A0000}"/>
    <cellStyle name="Normal 47 2 4" xfId="18851" xr:uid="{00000000-0005-0000-0000-00005C4A0000}"/>
    <cellStyle name="Normal 47 2 5" xfId="18852" xr:uid="{00000000-0005-0000-0000-00005D4A0000}"/>
    <cellStyle name="Normal 47 3" xfId="18853" xr:uid="{00000000-0005-0000-0000-00005E4A0000}"/>
    <cellStyle name="Normal 47 4" xfId="18854" xr:uid="{00000000-0005-0000-0000-00005F4A0000}"/>
    <cellStyle name="Normal 47 4 2" xfId="18855" xr:uid="{00000000-0005-0000-0000-0000604A0000}"/>
    <cellStyle name="Normal 47 4 3" xfId="18856" xr:uid="{00000000-0005-0000-0000-0000614A0000}"/>
    <cellStyle name="Normal 47 4 4" xfId="18857" xr:uid="{00000000-0005-0000-0000-0000624A0000}"/>
    <cellStyle name="Normal 47 5" xfId="18858" xr:uid="{00000000-0005-0000-0000-0000634A0000}"/>
    <cellStyle name="Normal 47 6" xfId="18859" xr:uid="{00000000-0005-0000-0000-0000644A0000}"/>
    <cellStyle name="Normal 47 7" xfId="18860" xr:uid="{00000000-0005-0000-0000-0000654A0000}"/>
    <cellStyle name="Normal 48" xfId="18861" xr:uid="{00000000-0005-0000-0000-0000664A0000}"/>
    <cellStyle name="Normal 48 2" xfId="18862" xr:uid="{00000000-0005-0000-0000-0000674A0000}"/>
    <cellStyle name="Normal 48 2 2" xfId="18863" xr:uid="{00000000-0005-0000-0000-0000684A0000}"/>
    <cellStyle name="Normal 48 2 2 2" xfId="18864" xr:uid="{00000000-0005-0000-0000-0000694A0000}"/>
    <cellStyle name="Normal 48 2 2 3" xfId="18865" xr:uid="{00000000-0005-0000-0000-00006A4A0000}"/>
    <cellStyle name="Normal 48 2 2 4" xfId="18866" xr:uid="{00000000-0005-0000-0000-00006B4A0000}"/>
    <cellStyle name="Normal 48 2 3" xfId="18867" xr:uid="{00000000-0005-0000-0000-00006C4A0000}"/>
    <cellStyle name="Normal 48 2 4" xfId="18868" xr:uid="{00000000-0005-0000-0000-00006D4A0000}"/>
    <cellStyle name="Normal 48 2 5" xfId="18869" xr:uid="{00000000-0005-0000-0000-00006E4A0000}"/>
    <cellStyle name="Normal 48 3" xfId="18870" xr:uid="{00000000-0005-0000-0000-00006F4A0000}"/>
    <cellStyle name="Normal 48 4" xfId="18871" xr:uid="{00000000-0005-0000-0000-0000704A0000}"/>
    <cellStyle name="Normal 48 4 2" xfId="18872" xr:uid="{00000000-0005-0000-0000-0000714A0000}"/>
    <cellStyle name="Normal 48 4 3" xfId="18873" xr:uid="{00000000-0005-0000-0000-0000724A0000}"/>
    <cellStyle name="Normal 48 4 4" xfId="18874" xr:uid="{00000000-0005-0000-0000-0000734A0000}"/>
    <cellStyle name="Normal 48 5" xfId="18875" xr:uid="{00000000-0005-0000-0000-0000744A0000}"/>
    <cellStyle name="Normal 48 6" xfId="18876" xr:uid="{00000000-0005-0000-0000-0000754A0000}"/>
    <cellStyle name="Normal 48 7" xfId="18877" xr:uid="{00000000-0005-0000-0000-0000764A0000}"/>
    <cellStyle name="Normal 49" xfId="18878" xr:uid="{00000000-0005-0000-0000-0000774A0000}"/>
    <cellStyle name="Normal 49 2" xfId="18879" xr:uid="{00000000-0005-0000-0000-0000784A0000}"/>
    <cellStyle name="Normal 49 2 2" xfId="18880" xr:uid="{00000000-0005-0000-0000-0000794A0000}"/>
    <cellStyle name="Normal 49 2 2 2" xfId="18881" xr:uid="{00000000-0005-0000-0000-00007A4A0000}"/>
    <cellStyle name="Normal 49 2 2 3" xfId="18882" xr:uid="{00000000-0005-0000-0000-00007B4A0000}"/>
    <cellStyle name="Normal 49 2 2 4" xfId="18883" xr:uid="{00000000-0005-0000-0000-00007C4A0000}"/>
    <cellStyle name="Normal 49 2 3" xfId="18884" xr:uid="{00000000-0005-0000-0000-00007D4A0000}"/>
    <cellStyle name="Normal 49 2 4" xfId="18885" xr:uid="{00000000-0005-0000-0000-00007E4A0000}"/>
    <cellStyle name="Normal 49 2 5" xfId="18886" xr:uid="{00000000-0005-0000-0000-00007F4A0000}"/>
    <cellStyle name="Normal 49 3" xfId="18887" xr:uid="{00000000-0005-0000-0000-0000804A0000}"/>
    <cellStyle name="Normal 49 4" xfId="18888" xr:uid="{00000000-0005-0000-0000-0000814A0000}"/>
    <cellStyle name="Normal 49 4 2" xfId="18889" xr:uid="{00000000-0005-0000-0000-0000824A0000}"/>
    <cellStyle name="Normal 49 4 3" xfId="18890" xr:uid="{00000000-0005-0000-0000-0000834A0000}"/>
    <cellStyle name="Normal 49 4 4" xfId="18891" xr:uid="{00000000-0005-0000-0000-0000844A0000}"/>
    <cellStyle name="Normal 49 5" xfId="18892" xr:uid="{00000000-0005-0000-0000-0000854A0000}"/>
    <cellStyle name="Normal 49 6" xfId="18893" xr:uid="{00000000-0005-0000-0000-0000864A0000}"/>
    <cellStyle name="Normal 49 7" xfId="18894" xr:uid="{00000000-0005-0000-0000-0000874A0000}"/>
    <cellStyle name="Normal 5" xfId="18895" xr:uid="{00000000-0005-0000-0000-0000884A0000}"/>
    <cellStyle name="Normal 5 10" xfId="18896" xr:uid="{00000000-0005-0000-0000-0000894A0000}"/>
    <cellStyle name="Normal 5 10 2" xfId="18897" xr:uid="{00000000-0005-0000-0000-00008A4A0000}"/>
    <cellStyle name="Normal 5 100" xfId="18898" xr:uid="{00000000-0005-0000-0000-00008B4A0000}"/>
    <cellStyle name="Normal 5 101" xfId="18899" xr:uid="{00000000-0005-0000-0000-00008C4A0000}"/>
    <cellStyle name="Normal 5 102" xfId="18900" xr:uid="{00000000-0005-0000-0000-00008D4A0000}"/>
    <cellStyle name="Normal 5 103" xfId="18901" xr:uid="{00000000-0005-0000-0000-00008E4A0000}"/>
    <cellStyle name="Normal 5 104" xfId="18902" xr:uid="{00000000-0005-0000-0000-00008F4A0000}"/>
    <cellStyle name="Normal 5 105" xfId="18903" xr:uid="{00000000-0005-0000-0000-0000904A0000}"/>
    <cellStyle name="Normal 5 106" xfId="18904" xr:uid="{00000000-0005-0000-0000-0000914A0000}"/>
    <cellStyle name="Normal 5 107" xfId="18905" xr:uid="{00000000-0005-0000-0000-0000924A0000}"/>
    <cellStyle name="Normal 5 108" xfId="18906" xr:uid="{00000000-0005-0000-0000-0000934A0000}"/>
    <cellStyle name="Normal 5 109" xfId="18907" xr:uid="{00000000-0005-0000-0000-0000944A0000}"/>
    <cellStyle name="Normal 5 11" xfId="18908" xr:uid="{00000000-0005-0000-0000-0000954A0000}"/>
    <cellStyle name="Normal 5 11 2" xfId="18909" xr:uid="{00000000-0005-0000-0000-0000964A0000}"/>
    <cellStyle name="Normal 5 11 3" xfId="18910" xr:uid="{00000000-0005-0000-0000-0000974A0000}"/>
    <cellStyle name="Normal 5 11 3 2" xfId="18911" xr:uid="{00000000-0005-0000-0000-0000984A0000}"/>
    <cellStyle name="Normal 5 11 3 3" xfId="18912" xr:uid="{00000000-0005-0000-0000-0000994A0000}"/>
    <cellStyle name="Normal 5 11 3 4" xfId="18913" xr:uid="{00000000-0005-0000-0000-00009A4A0000}"/>
    <cellStyle name="Normal 5 110" xfId="18914" xr:uid="{00000000-0005-0000-0000-00009B4A0000}"/>
    <cellStyle name="Normal 5 111" xfId="18915" xr:uid="{00000000-0005-0000-0000-00009C4A0000}"/>
    <cellStyle name="Normal 5 112" xfId="18916" xr:uid="{00000000-0005-0000-0000-00009D4A0000}"/>
    <cellStyle name="Normal 5 113" xfId="18917" xr:uid="{00000000-0005-0000-0000-00009E4A0000}"/>
    <cellStyle name="Normal 5 12" xfId="18918" xr:uid="{00000000-0005-0000-0000-00009F4A0000}"/>
    <cellStyle name="Normal 5 12 2" xfId="18919" xr:uid="{00000000-0005-0000-0000-0000A04A0000}"/>
    <cellStyle name="Normal 5 12 3" xfId="18920" xr:uid="{00000000-0005-0000-0000-0000A14A0000}"/>
    <cellStyle name="Normal 5 12 3 2" xfId="18921" xr:uid="{00000000-0005-0000-0000-0000A24A0000}"/>
    <cellStyle name="Normal 5 12 3 3" xfId="18922" xr:uid="{00000000-0005-0000-0000-0000A34A0000}"/>
    <cellStyle name="Normal 5 12 3 4" xfId="18923" xr:uid="{00000000-0005-0000-0000-0000A44A0000}"/>
    <cellStyle name="Normal 5 13" xfId="18924" xr:uid="{00000000-0005-0000-0000-0000A54A0000}"/>
    <cellStyle name="Normal 5 13 2" xfId="18925" xr:uid="{00000000-0005-0000-0000-0000A64A0000}"/>
    <cellStyle name="Normal 5 13 3" xfId="18926" xr:uid="{00000000-0005-0000-0000-0000A74A0000}"/>
    <cellStyle name="Normal 5 13 4" xfId="18927" xr:uid="{00000000-0005-0000-0000-0000A84A0000}"/>
    <cellStyle name="Normal 5 13 5" xfId="18928" xr:uid="{00000000-0005-0000-0000-0000A94A0000}"/>
    <cellStyle name="Normal 5 14" xfId="18929" xr:uid="{00000000-0005-0000-0000-0000AA4A0000}"/>
    <cellStyle name="Normal 5 14 2" xfId="18930" xr:uid="{00000000-0005-0000-0000-0000AB4A0000}"/>
    <cellStyle name="Normal 5 15" xfId="18931" xr:uid="{00000000-0005-0000-0000-0000AC4A0000}"/>
    <cellStyle name="Normal 5 15 2" xfId="18932" xr:uid="{00000000-0005-0000-0000-0000AD4A0000}"/>
    <cellStyle name="Normal 5 16" xfId="18933" xr:uid="{00000000-0005-0000-0000-0000AE4A0000}"/>
    <cellStyle name="Normal 5 16 2" xfId="18934" xr:uid="{00000000-0005-0000-0000-0000AF4A0000}"/>
    <cellStyle name="Normal 5 17" xfId="18935" xr:uid="{00000000-0005-0000-0000-0000B04A0000}"/>
    <cellStyle name="Normal 5 17 2" xfId="18936" xr:uid="{00000000-0005-0000-0000-0000B14A0000}"/>
    <cellStyle name="Normal 5 18" xfId="18937" xr:uid="{00000000-0005-0000-0000-0000B24A0000}"/>
    <cellStyle name="Normal 5 18 2" xfId="18938" xr:uid="{00000000-0005-0000-0000-0000B34A0000}"/>
    <cellStyle name="Normal 5 19" xfId="18939" xr:uid="{00000000-0005-0000-0000-0000B44A0000}"/>
    <cellStyle name="Normal 5 19 2" xfId="18940" xr:uid="{00000000-0005-0000-0000-0000B54A0000}"/>
    <cellStyle name="Normal 5 2" xfId="18941" xr:uid="{00000000-0005-0000-0000-0000B64A0000}"/>
    <cellStyle name="Normal 5 2 2" xfId="18942" xr:uid="{00000000-0005-0000-0000-0000B74A0000}"/>
    <cellStyle name="Normal 5 2 2 2" xfId="18943" xr:uid="{00000000-0005-0000-0000-0000B84A0000}"/>
    <cellStyle name="Normal 5 2 2 3" xfId="18944" xr:uid="{00000000-0005-0000-0000-0000B94A0000}"/>
    <cellStyle name="Normal 5 2 3" xfId="18945" xr:uid="{00000000-0005-0000-0000-0000BA4A0000}"/>
    <cellStyle name="Normal 5 2 3 2" xfId="18946" xr:uid="{00000000-0005-0000-0000-0000BB4A0000}"/>
    <cellStyle name="Normal 5 2 4" xfId="18947" xr:uid="{00000000-0005-0000-0000-0000BC4A0000}"/>
    <cellStyle name="Normal 5 20" xfId="18948" xr:uid="{00000000-0005-0000-0000-0000BD4A0000}"/>
    <cellStyle name="Normal 5 20 2" xfId="18949" xr:uid="{00000000-0005-0000-0000-0000BE4A0000}"/>
    <cellStyle name="Normal 5 21" xfId="18950" xr:uid="{00000000-0005-0000-0000-0000BF4A0000}"/>
    <cellStyle name="Normal 5 21 2" xfId="18951" xr:uid="{00000000-0005-0000-0000-0000C04A0000}"/>
    <cellStyle name="Normal 5 22" xfId="18952" xr:uid="{00000000-0005-0000-0000-0000C14A0000}"/>
    <cellStyle name="Normal 5 22 2" xfId="18953" xr:uid="{00000000-0005-0000-0000-0000C24A0000}"/>
    <cellStyle name="Normal 5 23" xfId="18954" xr:uid="{00000000-0005-0000-0000-0000C34A0000}"/>
    <cellStyle name="Normal 5 23 2" xfId="18955" xr:uid="{00000000-0005-0000-0000-0000C44A0000}"/>
    <cellStyle name="Normal 5 24" xfId="18956" xr:uid="{00000000-0005-0000-0000-0000C54A0000}"/>
    <cellStyle name="Normal 5 24 2" xfId="18957" xr:uid="{00000000-0005-0000-0000-0000C64A0000}"/>
    <cellStyle name="Normal 5 25" xfId="18958" xr:uid="{00000000-0005-0000-0000-0000C74A0000}"/>
    <cellStyle name="Normal 5 25 2" xfId="18959" xr:uid="{00000000-0005-0000-0000-0000C84A0000}"/>
    <cellStyle name="Normal 5 26" xfId="18960" xr:uid="{00000000-0005-0000-0000-0000C94A0000}"/>
    <cellStyle name="Normal 5 26 2" xfId="18961" xr:uid="{00000000-0005-0000-0000-0000CA4A0000}"/>
    <cellStyle name="Normal 5 27" xfId="18962" xr:uid="{00000000-0005-0000-0000-0000CB4A0000}"/>
    <cellStyle name="Normal 5 27 2" xfId="18963" xr:uid="{00000000-0005-0000-0000-0000CC4A0000}"/>
    <cellStyle name="Normal 5 28" xfId="18964" xr:uid="{00000000-0005-0000-0000-0000CD4A0000}"/>
    <cellStyle name="Normal 5 28 2" xfId="18965" xr:uid="{00000000-0005-0000-0000-0000CE4A0000}"/>
    <cellStyle name="Normal 5 29" xfId="18966" xr:uid="{00000000-0005-0000-0000-0000CF4A0000}"/>
    <cellStyle name="Normal 5 29 2" xfId="18967" xr:uid="{00000000-0005-0000-0000-0000D04A0000}"/>
    <cellStyle name="Normal 5 3" xfId="18968" xr:uid="{00000000-0005-0000-0000-0000D14A0000}"/>
    <cellStyle name="Normal 5 3 2" xfId="18969" xr:uid="{00000000-0005-0000-0000-0000D24A0000}"/>
    <cellStyle name="Normal 5 3 2 2" xfId="18970" xr:uid="{00000000-0005-0000-0000-0000D34A0000}"/>
    <cellStyle name="Normal 5 3 2 2 2" xfId="18971" xr:uid="{00000000-0005-0000-0000-0000D44A0000}"/>
    <cellStyle name="Normal 5 3 2 2 3" xfId="18972" xr:uid="{00000000-0005-0000-0000-0000D54A0000}"/>
    <cellStyle name="Normal 5 3 2 2 3 2" xfId="18973" xr:uid="{00000000-0005-0000-0000-0000D64A0000}"/>
    <cellStyle name="Normal 5 3 2 2 3 3" xfId="18974" xr:uid="{00000000-0005-0000-0000-0000D74A0000}"/>
    <cellStyle name="Normal 5 3 2 2 3 4" xfId="18975" xr:uid="{00000000-0005-0000-0000-0000D84A0000}"/>
    <cellStyle name="Normal 5 3 2 2 4" xfId="18976" xr:uid="{00000000-0005-0000-0000-0000D94A0000}"/>
    <cellStyle name="Normal 5 3 2 2 5" xfId="18977" xr:uid="{00000000-0005-0000-0000-0000DA4A0000}"/>
    <cellStyle name="Normal 5 3 2 2 6" xfId="18978" xr:uid="{00000000-0005-0000-0000-0000DB4A0000}"/>
    <cellStyle name="Normal 5 3 2 3" xfId="18979" xr:uid="{00000000-0005-0000-0000-0000DC4A0000}"/>
    <cellStyle name="Normal 5 3 2 4" xfId="18980" xr:uid="{00000000-0005-0000-0000-0000DD4A0000}"/>
    <cellStyle name="Normal 5 3 2 4 2" xfId="18981" xr:uid="{00000000-0005-0000-0000-0000DE4A0000}"/>
    <cellStyle name="Normal 5 3 2 4 3" xfId="18982" xr:uid="{00000000-0005-0000-0000-0000DF4A0000}"/>
    <cellStyle name="Normal 5 3 2 4 4" xfId="18983" xr:uid="{00000000-0005-0000-0000-0000E04A0000}"/>
    <cellStyle name="Normal 5 3 2 5" xfId="18984" xr:uid="{00000000-0005-0000-0000-0000E14A0000}"/>
    <cellStyle name="Normal 5 3 2 6" xfId="18985" xr:uid="{00000000-0005-0000-0000-0000E24A0000}"/>
    <cellStyle name="Normal 5 3 2 7" xfId="18986" xr:uid="{00000000-0005-0000-0000-0000E34A0000}"/>
    <cellStyle name="Normal 5 3 3" xfId="18987" xr:uid="{00000000-0005-0000-0000-0000E44A0000}"/>
    <cellStyle name="Normal 5 3 3 2" xfId="18988" xr:uid="{00000000-0005-0000-0000-0000E54A0000}"/>
    <cellStyle name="Normal 5 3 3 2 2" xfId="18989" xr:uid="{00000000-0005-0000-0000-0000E64A0000}"/>
    <cellStyle name="Normal 5 3 3 2 2 2" xfId="18990" xr:uid="{00000000-0005-0000-0000-0000E74A0000}"/>
    <cellStyle name="Normal 5 3 3 2 2 3" xfId="18991" xr:uid="{00000000-0005-0000-0000-0000E84A0000}"/>
    <cellStyle name="Normal 5 3 3 2 2 4" xfId="18992" xr:uid="{00000000-0005-0000-0000-0000E94A0000}"/>
    <cellStyle name="Normal 5 3 3 2 3" xfId="18993" xr:uid="{00000000-0005-0000-0000-0000EA4A0000}"/>
    <cellStyle name="Normal 5 3 3 2 4" xfId="18994" xr:uid="{00000000-0005-0000-0000-0000EB4A0000}"/>
    <cellStyle name="Normal 5 3 3 2 5" xfId="18995" xr:uid="{00000000-0005-0000-0000-0000EC4A0000}"/>
    <cellStyle name="Normal 5 3 3 3" xfId="18996" xr:uid="{00000000-0005-0000-0000-0000ED4A0000}"/>
    <cellStyle name="Normal 5 3 3 4" xfId="18997" xr:uid="{00000000-0005-0000-0000-0000EE4A0000}"/>
    <cellStyle name="Normal 5 3 3 4 2" xfId="18998" xr:uid="{00000000-0005-0000-0000-0000EF4A0000}"/>
    <cellStyle name="Normal 5 3 3 4 3" xfId="18999" xr:uid="{00000000-0005-0000-0000-0000F04A0000}"/>
    <cellStyle name="Normal 5 3 3 4 4" xfId="19000" xr:uid="{00000000-0005-0000-0000-0000F14A0000}"/>
    <cellStyle name="Normal 5 3 3 5" xfId="19001" xr:uid="{00000000-0005-0000-0000-0000F24A0000}"/>
    <cellStyle name="Normal 5 3 3 6" xfId="19002" xr:uid="{00000000-0005-0000-0000-0000F34A0000}"/>
    <cellStyle name="Normal 5 3 3 7" xfId="19003" xr:uid="{00000000-0005-0000-0000-0000F44A0000}"/>
    <cellStyle name="Normal 5 3 4" xfId="19004" xr:uid="{00000000-0005-0000-0000-0000F54A0000}"/>
    <cellStyle name="Normal 5 30" xfId="19005" xr:uid="{00000000-0005-0000-0000-0000F64A0000}"/>
    <cellStyle name="Normal 5 30 2" xfId="19006" xr:uid="{00000000-0005-0000-0000-0000F74A0000}"/>
    <cellStyle name="Normal 5 31" xfId="19007" xr:uid="{00000000-0005-0000-0000-0000F84A0000}"/>
    <cellStyle name="Normal 5 31 2" xfId="19008" xr:uid="{00000000-0005-0000-0000-0000F94A0000}"/>
    <cellStyle name="Normal 5 32" xfId="19009" xr:uid="{00000000-0005-0000-0000-0000FA4A0000}"/>
    <cellStyle name="Normal 5 32 2" xfId="19010" xr:uid="{00000000-0005-0000-0000-0000FB4A0000}"/>
    <cellStyle name="Normal 5 33" xfId="19011" xr:uid="{00000000-0005-0000-0000-0000FC4A0000}"/>
    <cellStyle name="Normal 5 33 2" xfId="19012" xr:uid="{00000000-0005-0000-0000-0000FD4A0000}"/>
    <cellStyle name="Normal 5 34" xfId="19013" xr:uid="{00000000-0005-0000-0000-0000FE4A0000}"/>
    <cellStyle name="Normal 5 34 2" xfId="19014" xr:uid="{00000000-0005-0000-0000-0000FF4A0000}"/>
    <cellStyle name="Normal 5 35" xfId="19015" xr:uid="{00000000-0005-0000-0000-0000004B0000}"/>
    <cellStyle name="Normal 5 35 2" xfId="19016" xr:uid="{00000000-0005-0000-0000-0000014B0000}"/>
    <cellStyle name="Normal 5 36" xfId="19017" xr:uid="{00000000-0005-0000-0000-0000024B0000}"/>
    <cellStyle name="Normal 5 36 2" xfId="19018" xr:uid="{00000000-0005-0000-0000-0000034B0000}"/>
    <cellStyle name="Normal 5 37" xfId="19019" xr:uid="{00000000-0005-0000-0000-0000044B0000}"/>
    <cellStyle name="Normal 5 37 2" xfId="19020" xr:uid="{00000000-0005-0000-0000-0000054B0000}"/>
    <cellStyle name="Normal 5 38" xfId="19021" xr:uid="{00000000-0005-0000-0000-0000064B0000}"/>
    <cellStyle name="Normal 5 38 2" xfId="19022" xr:uid="{00000000-0005-0000-0000-0000074B0000}"/>
    <cellStyle name="Normal 5 39" xfId="19023" xr:uid="{00000000-0005-0000-0000-0000084B0000}"/>
    <cellStyle name="Normal 5 39 2" xfId="19024" xr:uid="{00000000-0005-0000-0000-0000094B0000}"/>
    <cellStyle name="Normal 5 4" xfId="19025" xr:uid="{00000000-0005-0000-0000-00000A4B0000}"/>
    <cellStyle name="Normal 5 4 2" xfId="19026" xr:uid="{00000000-0005-0000-0000-00000B4B0000}"/>
    <cellStyle name="Normal 5 4 2 2" xfId="19027" xr:uid="{00000000-0005-0000-0000-00000C4B0000}"/>
    <cellStyle name="Normal 5 4 2 2 2" xfId="19028" xr:uid="{00000000-0005-0000-0000-00000D4B0000}"/>
    <cellStyle name="Normal 5 4 2 2 2 2" xfId="19029" xr:uid="{00000000-0005-0000-0000-00000E4B0000}"/>
    <cellStyle name="Normal 5 4 2 2 2 3" xfId="19030" xr:uid="{00000000-0005-0000-0000-00000F4B0000}"/>
    <cellStyle name="Normal 5 4 2 2 2 4" xfId="19031" xr:uid="{00000000-0005-0000-0000-0000104B0000}"/>
    <cellStyle name="Normal 5 4 2 2 3" xfId="19032" xr:uid="{00000000-0005-0000-0000-0000114B0000}"/>
    <cellStyle name="Normal 5 4 2 2 4" xfId="19033" xr:uid="{00000000-0005-0000-0000-0000124B0000}"/>
    <cellStyle name="Normal 5 4 2 2 5" xfId="19034" xr:uid="{00000000-0005-0000-0000-0000134B0000}"/>
    <cellStyle name="Normal 5 4 2 3" xfId="19035" xr:uid="{00000000-0005-0000-0000-0000144B0000}"/>
    <cellStyle name="Normal 5 4 2 4" xfId="19036" xr:uid="{00000000-0005-0000-0000-0000154B0000}"/>
    <cellStyle name="Normal 5 4 2 4 2" xfId="19037" xr:uid="{00000000-0005-0000-0000-0000164B0000}"/>
    <cellStyle name="Normal 5 4 2 4 3" xfId="19038" xr:uid="{00000000-0005-0000-0000-0000174B0000}"/>
    <cellStyle name="Normal 5 4 2 4 4" xfId="19039" xr:uid="{00000000-0005-0000-0000-0000184B0000}"/>
    <cellStyle name="Normal 5 4 2 5" xfId="19040" xr:uid="{00000000-0005-0000-0000-0000194B0000}"/>
    <cellStyle name="Normal 5 4 2 6" xfId="19041" xr:uid="{00000000-0005-0000-0000-00001A4B0000}"/>
    <cellStyle name="Normal 5 4 2 7" xfId="19042" xr:uid="{00000000-0005-0000-0000-00001B4B0000}"/>
    <cellStyle name="Normal 5 4 3" xfId="19043" xr:uid="{00000000-0005-0000-0000-00001C4B0000}"/>
    <cellStyle name="Normal 5 4 3 2" xfId="19044" xr:uid="{00000000-0005-0000-0000-00001D4B0000}"/>
    <cellStyle name="Normal 5 4 3 3" xfId="19045" xr:uid="{00000000-0005-0000-0000-00001E4B0000}"/>
    <cellStyle name="Normal 5 4 3 3 2" xfId="19046" xr:uid="{00000000-0005-0000-0000-00001F4B0000}"/>
    <cellStyle name="Normal 5 4 3 3 3" xfId="19047" xr:uid="{00000000-0005-0000-0000-0000204B0000}"/>
    <cellStyle name="Normal 5 4 3 3 4" xfId="19048" xr:uid="{00000000-0005-0000-0000-0000214B0000}"/>
    <cellStyle name="Normal 5 4 3 4" xfId="19049" xr:uid="{00000000-0005-0000-0000-0000224B0000}"/>
    <cellStyle name="Normal 5 4 3 5" xfId="19050" xr:uid="{00000000-0005-0000-0000-0000234B0000}"/>
    <cellStyle name="Normal 5 4 3 6" xfId="19051" xr:uid="{00000000-0005-0000-0000-0000244B0000}"/>
    <cellStyle name="Normal 5 4 4" xfId="19052" xr:uid="{00000000-0005-0000-0000-0000254B0000}"/>
    <cellStyle name="Normal 5 4 5" xfId="19053" xr:uid="{00000000-0005-0000-0000-0000264B0000}"/>
    <cellStyle name="Normal 5 4 5 2" xfId="19054" xr:uid="{00000000-0005-0000-0000-0000274B0000}"/>
    <cellStyle name="Normal 5 4 5 3" xfId="19055" xr:uid="{00000000-0005-0000-0000-0000284B0000}"/>
    <cellStyle name="Normal 5 4 5 4" xfId="19056" xr:uid="{00000000-0005-0000-0000-0000294B0000}"/>
    <cellStyle name="Normal 5 4 6" xfId="19057" xr:uid="{00000000-0005-0000-0000-00002A4B0000}"/>
    <cellStyle name="Normal 5 4 7" xfId="19058" xr:uid="{00000000-0005-0000-0000-00002B4B0000}"/>
    <cellStyle name="Normal 5 4 8" xfId="19059" xr:uid="{00000000-0005-0000-0000-00002C4B0000}"/>
    <cellStyle name="Normal 5 40" xfId="19060" xr:uid="{00000000-0005-0000-0000-00002D4B0000}"/>
    <cellStyle name="Normal 5 40 2" xfId="19061" xr:uid="{00000000-0005-0000-0000-00002E4B0000}"/>
    <cellStyle name="Normal 5 41" xfId="19062" xr:uid="{00000000-0005-0000-0000-00002F4B0000}"/>
    <cellStyle name="Normal 5 41 2" xfId="19063" xr:uid="{00000000-0005-0000-0000-0000304B0000}"/>
    <cellStyle name="Normal 5 42" xfId="19064" xr:uid="{00000000-0005-0000-0000-0000314B0000}"/>
    <cellStyle name="Normal 5 42 2" xfId="19065" xr:uid="{00000000-0005-0000-0000-0000324B0000}"/>
    <cellStyle name="Normal 5 43" xfId="19066" xr:uid="{00000000-0005-0000-0000-0000334B0000}"/>
    <cellStyle name="Normal 5 43 2" xfId="19067" xr:uid="{00000000-0005-0000-0000-0000344B0000}"/>
    <cellStyle name="Normal 5 44" xfId="19068" xr:uid="{00000000-0005-0000-0000-0000354B0000}"/>
    <cellStyle name="Normal 5 44 2" xfId="19069" xr:uid="{00000000-0005-0000-0000-0000364B0000}"/>
    <cellStyle name="Normal 5 45" xfId="19070" xr:uid="{00000000-0005-0000-0000-0000374B0000}"/>
    <cellStyle name="Normal 5 45 2" xfId="19071" xr:uid="{00000000-0005-0000-0000-0000384B0000}"/>
    <cellStyle name="Normal 5 46" xfId="19072" xr:uid="{00000000-0005-0000-0000-0000394B0000}"/>
    <cellStyle name="Normal 5 46 2" xfId="19073" xr:uid="{00000000-0005-0000-0000-00003A4B0000}"/>
    <cellStyle name="Normal 5 47" xfId="19074" xr:uid="{00000000-0005-0000-0000-00003B4B0000}"/>
    <cellStyle name="Normal 5 48" xfId="19075" xr:uid="{00000000-0005-0000-0000-00003C4B0000}"/>
    <cellStyle name="Normal 5 49" xfId="19076" xr:uid="{00000000-0005-0000-0000-00003D4B0000}"/>
    <cellStyle name="Normal 5 5" xfId="19077" xr:uid="{00000000-0005-0000-0000-00003E4B0000}"/>
    <cellStyle name="Normal 5 5 10" xfId="19078" xr:uid="{00000000-0005-0000-0000-00003F4B0000}"/>
    <cellStyle name="Normal 5 5 11" xfId="19079" xr:uid="{00000000-0005-0000-0000-0000404B0000}"/>
    <cellStyle name="Normal 5 5 12" xfId="19080" xr:uid="{00000000-0005-0000-0000-0000414B0000}"/>
    <cellStyle name="Normal 5 5 13" xfId="19081" xr:uid="{00000000-0005-0000-0000-0000424B0000}"/>
    <cellStyle name="Normal 5 5 14" xfId="19082" xr:uid="{00000000-0005-0000-0000-0000434B0000}"/>
    <cellStyle name="Normal 5 5 15" xfId="19083" xr:uid="{00000000-0005-0000-0000-0000444B0000}"/>
    <cellStyle name="Normal 5 5 16" xfId="19084" xr:uid="{00000000-0005-0000-0000-0000454B0000}"/>
    <cellStyle name="Normal 5 5 17" xfId="19085" xr:uid="{00000000-0005-0000-0000-0000464B0000}"/>
    <cellStyle name="Normal 5 5 18" xfId="19086" xr:uid="{00000000-0005-0000-0000-0000474B0000}"/>
    <cellStyle name="Normal 5 5 19" xfId="19087" xr:uid="{00000000-0005-0000-0000-0000484B0000}"/>
    <cellStyle name="Normal 5 5 2" xfId="19088" xr:uid="{00000000-0005-0000-0000-0000494B0000}"/>
    <cellStyle name="Normal 5 5 20" xfId="19089" xr:uid="{00000000-0005-0000-0000-00004A4B0000}"/>
    <cellStyle name="Normal 5 5 21" xfId="19090" xr:uid="{00000000-0005-0000-0000-00004B4B0000}"/>
    <cellStyle name="Normal 5 5 22" xfId="19091" xr:uid="{00000000-0005-0000-0000-00004C4B0000}"/>
    <cellStyle name="Normal 5 5 23" xfId="19092" xr:uid="{00000000-0005-0000-0000-00004D4B0000}"/>
    <cellStyle name="Normal 5 5 24" xfId="19093" xr:uid="{00000000-0005-0000-0000-00004E4B0000}"/>
    <cellStyle name="Normal 5 5 25" xfId="19094" xr:uid="{00000000-0005-0000-0000-00004F4B0000}"/>
    <cellStyle name="Normal 5 5 26" xfId="19095" xr:uid="{00000000-0005-0000-0000-0000504B0000}"/>
    <cellStyle name="Normal 5 5 27" xfId="19096" xr:uid="{00000000-0005-0000-0000-0000514B0000}"/>
    <cellStyle name="Normal 5 5 28" xfId="19097" xr:uid="{00000000-0005-0000-0000-0000524B0000}"/>
    <cellStyle name="Normal 5 5 29" xfId="19098" xr:uid="{00000000-0005-0000-0000-0000534B0000}"/>
    <cellStyle name="Normal 5 5 3" xfId="19099" xr:uid="{00000000-0005-0000-0000-0000544B0000}"/>
    <cellStyle name="Normal 5 5 30" xfId="19100" xr:uid="{00000000-0005-0000-0000-0000554B0000}"/>
    <cellStyle name="Normal 5 5 31" xfId="19101" xr:uid="{00000000-0005-0000-0000-0000564B0000}"/>
    <cellStyle name="Normal 5 5 32" xfId="19102" xr:uid="{00000000-0005-0000-0000-0000574B0000}"/>
    <cellStyle name="Normal 5 5 33" xfId="19103" xr:uid="{00000000-0005-0000-0000-0000584B0000}"/>
    <cellStyle name="Normal 5 5 34" xfId="19104" xr:uid="{00000000-0005-0000-0000-0000594B0000}"/>
    <cellStyle name="Normal 5 5 35" xfId="19105" xr:uid="{00000000-0005-0000-0000-00005A4B0000}"/>
    <cellStyle name="Normal 5 5 36" xfId="19106" xr:uid="{00000000-0005-0000-0000-00005B4B0000}"/>
    <cellStyle name="Normal 5 5 37" xfId="19107" xr:uid="{00000000-0005-0000-0000-00005C4B0000}"/>
    <cellStyle name="Normal 5 5 38" xfId="19108" xr:uid="{00000000-0005-0000-0000-00005D4B0000}"/>
    <cellStyle name="Normal 5 5 39" xfId="19109" xr:uid="{00000000-0005-0000-0000-00005E4B0000}"/>
    <cellStyle name="Normal 5 5 4" xfId="19110" xr:uid="{00000000-0005-0000-0000-00005F4B0000}"/>
    <cellStyle name="Normal 5 5 40" xfId="19111" xr:uid="{00000000-0005-0000-0000-0000604B0000}"/>
    <cellStyle name="Normal 5 5 41" xfId="19112" xr:uid="{00000000-0005-0000-0000-0000614B0000}"/>
    <cellStyle name="Normal 5 5 42" xfId="19113" xr:uid="{00000000-0005-0000-0000-0000624B0000}"/>
    <cellStyle name="Normal 5 5 43" xfId="19114" xr:uid="{00000000-0005-0000-0000-0000634B0000}"/>
    <cellStyle name="Normal 5 5 44" xfId="19115" xr:uid="{00000000-0005-0000-0000-0000644B0000}"/>
    <cellStyle name="Normal 5 5 45" xfId="19116" xr:uid="{00000000-0005-0000-0000-0000654B0000}"/>
    <cellStyle name="Normal 5 5 46" xfId="19117" xr:uid="{00000000-0005-0000-0000-0000664B0000}"/>
    <cellStyle name="Normal 5 5 47" xfId="19118" xr:uid="{00000000-0005-0000-0000-0000674B0000}"/>
    <cellStyle name="Normal 5 5 48" xfId="19119" xr:uid="{00000000-0005-0000-0000-0000684B0000}"/>
    <cellStyle name="Normal 5 5 49" xfId="19120" xr:uid="{00000000-0005-0000-0000-0000694B0000}"/>
    <cellStyle name="Normal 5 5 5" xfId="19121" xr:uid="{00000000-0005-0000-0000-00006A4B0000}"/>
    <cellStyle name="Normal 5 5 50" xfId="19122" xr:uid="{00000000-0005-0000-0000-00006B4B0000}"/>
    <cellStyle name="Normal 5 5 51" xfId="19123" xr:uid="{00000000-0005-0000-0000-00006C4B0000}"/>
    <cellStyle name="Normal 5 5 52" xfId="19124" xr:uid="{00000000-0005-0000-0000-00006D4B0000}"/>
    <cellStyle name="Normal 5 5 53" xfId="19125" xr:uid="{00000000-0005-0000-0000-00006E4B0000}"/>
    <cellStyle name="Normal 5 5 54" xfId="19126" xr:uid="{00000000-0005-0000-0000-00006F4B0000}"/>
    <cellStyle name="Normal 5 5 55" xfId="19127" xr:uid="{00000000-0005-0000-0000-0000704B0000}"/>
    <cellStyle name="Normal 5 5 56" xfId="19128" xr:uid="{00000000-0005-0000-0000-0000714B0000}"/>
    <cellStyle name="Normal 5 5 57" xfId="19129" xr:uid="{00000000-0005-0000-0000-0000724B0000}"/>
    <cellStyle name="Normal 5 5 58" xfId="19130" xr:uid="{00000000-0005-0000-0000-0000734B0000}"/>
    <cellStyle name="Normal 5 5 59" xfId="19131" xr:uid="{00000000-0005-0000-0000-0000744B0000}"/>
    <cellStyle name="Normal 5 5 6" xfId="19132" xr:uid="{00000000-0005-0000-0000-0000754B0000}"/>
    <cellStyle name="Normal 5 5 60" xfId="19133" xr:uid="{00000000-0005-0000-0000-0000764B0000}"/>
    <cellStyle name="Normal 5 5 61" xfId="19134" xr:uid="{00000000-0005-0000-0000-0000774B0000}"/>
    <cellStyle name="Normal 5 5 62" xfId="19135" xr:uid="{00000000-0005-0000-0000-0000784B0000}"/>
    <cellStyle name="Normal 5 5 63" xfId="19136" xr:uid="{00000000-0005-0000-0000-0000794B0000}"/>
    <cellStyle name="Normal 5 5 64" xfId="19137" xr:uid="{00000000-0005-0000-0000-00007A4B0000}"/>
    <cellStyle name="Normal 5 5 65" xfId="19138" xr:uid="{00000000-0005-0000-0000-00007B4B0000}"/>
    <cellStyle name="Normal 5 5 66" xfId="19139" xr:uid="{00000000-0005-0000-0000-00007C4B0000}"/>
    <cellStyle name="Normal 5 5 67" xfId="19140" xr:uid="{00000000-0005-0000-0000-00007D4B0000}"/>
    <cellStyle name="Normal 5 5 68" xfId="19141" xr:uid="{00000000-0005-0000-0000-00007E4B0000}"/>
    <cellStyle name="Normal 5 5 69" xfId="19142" xr:uid="{00000000-0005-0000-0000-00007F4B0000}"/>
    <cellStyle name="Normal 5 5 7" xfId="19143" xr:uid="{00000000-0005-0000-0000-0000804B0000}"/>
    <cellStyle name="Normal 5 5 70" xfId="19144" xr:uid="{00000000-0005-0000-0000-0000814B0000}"/>
    <cellStyle name="Normal 5 5 71" xfId="19145" xr:uid="{00000000-0005-0000-0000-0000824B0000}"/>
    <cellStyle name="Normal 5 5 72" xfId="19146" xr:uid="{00000000-0005-0000-0000-0000834B0000}"/>
    <cellStyle name="Normal 5 5 73" xfId="19147" xr:uid="{00000000-0005-0000-0000-0000844B0000}"/>
    <cellStyle name="Normal 5 5 74" xfId="19148" xr:uid="{00000000-0005-0000-0000-0000854B0000}"/>
    <cellStyle name="Normal 5 5 75" xfId="19149" xr:uid="{00000000-0005-0000-0000-0000864B0000}"/>
    <cellStyle name="Normal 5 5 76" xfId="19150" xr:uid="{00000000-0005-0000-0000-0000874B0000}"/>
    <cellStyle name="Normal 5 5 77" xfId="19151" xr:uid="{00000000-0005-0000-0000-0000884B0000}"/>
    <cellStyle name="Normal 5 5 78" xfId="19152" xr:uid="{00000000-0005-0000-0000-0000894B0000}"/>
    <cellStyle name="Normal 5 5 79" xfId="19153" xr:uid="{00000000-0005-0000-0000-00008A4B0000}"/>
    <cellStyle name="Normal 5 5 8" xfId="19154" xr:uid="{00000000-0005-0000-0000-00008B4B0000}"/>
    <cellStyle name="Normal 5 5 80" xfId="19155" xr:uid="{00000000-0005-0000-0000-00008C4B0000}"/>
    <cellStyle name="Normal 5 5 81" xfId="19156" xr:uid="{00000000-0005-0000-0000-00008D4B0000}"/>
    <cellStyle name="Normal 5 5 82" xfId="19157" xr:uid="{00000000-0005-0000-0000-00008E4B0000}"/>
    <cellStyle name="Normal 5 5 83" xfId="19158" xr:uid="{00000000-0005-0000-0000-00008F4B0000}"/>
    <cellStyle name="Normal 5 5 84" xfId="19159" xr:uid="{00000000-0005-0000-0000-0000904B0000}"/>
    <cellStyle name="Normal 5 5 85" xfId="19160" xr:uid="{00000000-0005-0000-0000-0000914B0000}"/>
    <cellStyle name="Normal 5 5 86" xfId="19161" xr:uid="{00000000-0005-0000-0000-0000924B0000}"/>
    <cellStyle name="Normal 5 5 87" xfId="19162" xr:uid="{00000000-0005-0000-0000-0000934B0000}"/>
    <cellStyle name="Normal 5 5 88" xfId="19163" xr:uid="{00000000-0005-0000-0000-0000944B0000}"/>
    <cellStyle name="Normal 5 5 89" xfId="19164" xr:uid="{00000000-0005-0000-0000-0000954B0000}"/>
    <cellStyle name="Normal 5 5 9" xfId="19165" xr:uid="{00000000-0005-0000-0000-0000964B0000}"/>
    <cellStyle name="Normal 5 5 90" xfId="19166" xr:uid="{00000000-0005-0000-0000-0000974B0000}"/>
    <cellStyle name="Normal 5 5 91" xfId="19167" xr:uid="{00000000-0005-0000-0000-0000984B0000}"/>
    <cellStyle name="Normal 5 5 92" xfId="19168" xr:uid="{00000000-0005-0000-0000-0000994B0000}"/>
    <cellStyle name="Normal 5 5 93" xfId="19169" xr:uid="{00000000-0005-0000-0000-00009A4B0000}"/>
    <cellStyle name="Normal 5 50" xfId="19170" xr:uid="{00000000-0005-0000-0000-00009B4B0000}"/>
    <cellStyle name="Normal 5 51" xfId="19171" xr:uid="{00000000-0005-0000-0000-00009C4B0000}"/>
    <cellStyle name="Normal 5 52" xfId="19172" xr:uid="{00000000-0005-0000-0000-00009D4B0000}"/>
    <cellStyle name="Normal 5 53" xfId="19173" xr:uid="{00000000-0005-0000-0000-00009E4B0000}"/>
    <cellStyle name="Normal 5 54" xfId="19174" xr:uid="{00000000-0005-0000-0000-00009F4B0000}"/>
    <cellStyle name="Normal 5 55" xfId="19175" xr:uid="{00000000-0005-0000-0000-0000A04B0000}"/>
    <cellStyle name="Normal 5 56" xfId="19176" xr:uid="{00000000-0005-0000-0000-0000A14B0000}"/>
    <cellStyle name="Normal 5 57" xfId="19177" xr:uid="{00000000-0005-0000-0000-0000A24B0000}"/>
    <cellStyle name="Normal 5 58" xfId="19178" xr:uid="{00000000-0005-0000-0000-0000A34B0000}"/>
    <cellStyle name="Normal 5 59" xfId="19179" xr:uid="{00000000-0005-0000-0000-0000A44B0000}"/>
    <cellStyle name="Normal 5 6" xfId="19180" xr:uid="{00000000-0005-0000-0000-0000A54B0000}"/>
    <cellStyle name="Normal 5 6 2" xfId="19181" xr:uid="{00000000-0005-0000-0000-0000A64B0000}"/>
    <cellStyle name="Normal 5 60" xfId="19182" xr:uid="{00000000-0005-0000-0000-0000A74B0000}"/>
    <cellStyle name="Normal 5 61" xfId="19183" xr:uid="{00000000-0005-0000-0000-0000A84B0000}"/>
    <cellStyle name="Normal 5 62" xfId="19184" xr:uid="{00000000-0005-0000-0000-0000A94B0000}"/>
    <cellStyle name="Normal 5 63" xfId="19185" xr:uid="{00000000-0005-0000-0000-0000AA4B0000}"/>
    <cellStyle name="Normal 5 64" xfId="19186" xr:uid="{00000000-0005-0000-0000-0000AB4B0000}"/>
    <cellStyle name="Normal 5 65" xfId="19187" xr:uid="{00000000-0005-0000-0000-0000AC4B0000}"/>
    <cellStyle name="Normal 5 66" xfId="19188" xr:uid="{00000000-0005-0000-0000-0000AD4B0000}"/>
    <cellStyle name="Normal 5 67" xfId="19189" xr:uid="{00000000-0005-0000-0000-0000AE4B0000}"/>
    <cellStyle name="Normal 5 68" xfId="19190" xr:uid="{00000000-0005-0000-0000-0000AF4B0000}"/>
    <cellStyle name="Normal 5 69" xfId="19191" xr:uid="{00000000-0005-0000-0000-0000B04B0000}"/>
    <cellStyle name="Normal 5 7" xfId="19192" xr:uid="{00000000-0005-0000-0000-0000B14B0000}"/>
    <cellStyle name="Normal 5 7 2" xfId="19193" xr:uid="{00000000-0005-0000-0000-0000B24B0000}"/>
    <cellStyle name="Normal 5 70" xfId="19194" xr:uid="{00000000-0005-0000-0000-0000B34B0000}"/>
    <cellStyle name="Normal 5 71" xfId="19195" xr:uid="{00000000-0005-0000-0000-0000B44B0000}"/>
    <cellStyle name="Normal 5 72" xfId="19196" xr:uid="{00000000-0005-0000-0000-0000B54B0000}"/>
    <cellStyle name="Normal 5 73" xfId="19197" xr:uid="{00000000-0005-0000-0000-0000B64B0000}"/>
    <cellStyle name="Normal 5 74" xfId="19198" xr:uid="{00000000-0005-0000-0000-0000B74B0000}"/>
    <cellStyle name="Normal 5 75" xfId="19199" xr:uid="{00000000-0005-0000-0000-0000B84B0000}"/>
    <cellStyle name="Normal 5 76" xfId="19200" xr:uid="{00000000-0005-0000-0000-0000B94B0000}"/>
    <cellStyle name="Normal 5 77" xfId="19201" xr:uid="{00000000-0005-0000-0000-0000BA4B0000}"/>
    <cellStyle name="Normal 5 78" xfId="19202" xr:uid="{00000000-0005-0000-0000-0000BB4B0000}"/>
    <cellStyle name="Normal 5 79" xfId="19203" xr:uid="{00000000-0005-0000-0000-0000BC4B0000}"/>
    <cellStyle name="Normal 5 8" xfId="19204" xr:uid="{00000000-0005-0000-0000-0000BD4B0000}"/>
    <cellStyle name="Normal 5 8 2" xfId="19205" xr:uid="{00000000-0005-0000-0000-0000BE4B0000}"/>
    <cellStyle name="Normal 5 80" xfId="19206" xr:uid="{00000000-0005-0000-0000-0000BF4B0000}"/>
    <cellStyle name="Normal 5 81" xfId="19207" xr:uid="{00000000-0005-0000-0000-0000C04B0000}"/>
    <cellStyle name="Normal 5 82" xfId="19208" xr:uid="{00000000-0005-0000-0000-0000C14B0000}"/>
    <cellStyle name="Normal 5 83" xfId="19209" xr:uid="{00000000-0005-0000-0000-0000C24B0000}"/>
    <cellStyle name="Normal 5 84" xfId="19210" xr:uid="{00000000-0005-0000-0000-0000C34B0000}"/>
    <cellStyle name="Normal 5 85" xfId="19211" xr:uid="{00000000-0005-0000-0000-0000C44B0000}"/>
    <cellStyle name="Normal 5 86" xfId="19212" xr:uid="{00000000-0005-0000-0000-0000C54B0000}"/>
    <cellStyle name="Normal 5 87" xfId="19213" xr:uid="{00000000-0005-0000-0000-0000C64B0000}"/>
    <cellStyle name="Normal 5 88" xfId="19214" xr:uid="{00000000-0005-0000-0000-0000C74B0000}"/>
    <cellStyle name="Normal 5 89" xfId="19215" xr:uid="{00000000-0005-0000-0000-0000C84B0000}"/>
    <cellStyle name="Normal 5 9" xfId="19216" xr:uid="{00000000-0005-0000-0000-0000C94B0000}"/>
    <cellStyle name="Normal 5 9 2" xfId="19217" xr:uid="{00000000-0005-0000-0000-0000CA4B0000}"/>
    <cellStyle name="Normal 5 90" xfId="19218" xr:uid="{00000000-0005-0000-0000-0000CB4B0000}"/>
    <cellStyle name="Normal 5 91" xfId="19219" xr:uid="{00000000-0005-0000-0000-0000CC4B0000}"/>
    <cellStyle name="Normal 5 92" xfId="19220" xr:uid="{00000000-0005-0000-0000-0000CD4B0000}"/>
    <cellStyle name="Normal 5 93" xfId="19221" xr:uid="{00000000-0005-0000-0000-0000CE4B0000}"/>
    <cellStyle name="Normal 5 94" xfId="19222" xr:uid="{00000000-0005-0000-0000-0000CF4B0000}"/>
    <cellStyle name="Normal 5 95" xfId="19223" xr:uid="{00000000-0005-0000-0000-0000D04B0000}"/>
    <cellStyle name="Normal 5 96" xfId="19224" xr:uid="{00000000-0005-0000-0000-0000D14B0000}"/>
    <cellStyle name="Normal 5 97" xfId="19225" xr:uid="{00000000-0005-0000-0000-0000D24B0000}"/>
    <cellStyle name="Normal 5 98" xfId="19226" xr:uid="{00000000-0005-0000-0000-0000D34B0000}"/>
    <cellStyle name="Normal 5 99" xfId="19227" xr:uid="{00000000-0005-0000-0000-0000D44B0000}"/>
    <cellStyle name="Normal 50" xfId="19228" xr:uid="{00000000-0005-0000-0000-0000D54B0000}"/>
    <cellStyle name="Normal 50 2" xfId="19229" xr:uid="{00000000-0005-0000-0000-0000D64B0000}"/>
    <cellStyle name="Normal 50 2 2" xfId="19230" xr:uid="{00000000-0005-0000-0000-0000D74B0000}"/>
    <cellStyle name="Normal 50 2 2 2" xfId="19231" xr:uid="{00000000-0005-0000-0000-0000D84B0000}"/>
    <cellStyle name="Normal 50 2 2 3" xfId="19232" xr:uid="{00000000-0005-0000-0000-0000D94B0000}"/>
    <cellStyle name="Normal 50 2 2 4" xfId="19233" xr:uid="{00000000-0005-0000-0000-0000DA4B0000}"/>
    <cellStyle name="Normal 50 2 3" xfId="19234" xr:uid="{00000000-0005-0000-0000-0000DB4B0000}"/>
    <cellStyle name="Normal 50 2 4" xfId="19235" xr:uid="{00000000-0005-0000-0000-0000DC4B0000}"/>
    <cellStyle name="Normal 50 2 5" xfId="19236" xr:uid="{00000000-0005-0000-0000-0000DD4B0000}"/>
    <cellStyle name="Normal 50 3" xfId="19237" xr:uid="{00000000-0005-0000-0000-0000DE4B0000}"/>
    <cellStyle name="Normal 50 4" xfId="19238" xr:uid="{00000000-0005-0000-0000-0000DF4B0000}"/>
    <cellStyle name="Normal 50 4 2" xfId="19239" xr:uid="{00000000-0005-0000-0000-0000E04B0000}"/>
    <cellStyle name="Normal 50 4 3" xfId="19240" xr:uid="{00000000-0005-0000-0000-0000E14B0000}"/>
    <cellStyle name="Normal 50 4 4" xfId="19241" xr:uid="{00000000-0005-0000-0000-0000E24B0000}"/>
    <cellStyle name="Normal 50 5" xfId="19242" xr:uid="{00000000-0005-0000-0000-0000E34B0000}"/>
    <cellStyle name="Normal 50 6" xfId="19243" xr:uid="{00000000-0005-0000-0000-0000E44B0000}"/>
    <cellStyle name="Normal 50 7" xfId="19244" xr:uid="{00000000-0005-0000-0000-0000E54B0000}"/>
    <cellStyle name="Normal 51" xfId="19245" xr:uid="{00000000-0005-0000-0000-0000E64B0000}"/>
    <cellStyle name="Normal 51 2" xfId="19246" xr:uid="{00000000-0005-0000-0000-0000E74B0000}"/>
    <cellStyle name="Normal 51 2 2" xfId="19247" xr:uid="{00000000-0005-0000-0000-0000E84B0000}"/>
    <cellStyle name="Normal 51 2 2 2" xfId="19248" xr:uid="{00000000-0005-0000-0000-0000E94B0000}"/>
    <cellStyle name="Normal 51 2 2 3" xfId="19249" xr:uid="{00000000-0005-0000-0000-0000EA4B0000}"/>
    <cellStyle name="Normal 51 2 2 4" xfId="19250" xr:uid="{00000000-0005-0000-0000-0000EB4B0000}"/>
    <cellStyle name="Normal 51 2 3" xfId="19251" xr:uid="{00000000-0005-0000-0000-0000EC4B0000}"/>
    <cellStyle name="Normal 51 2 4" xfId="19252" xr:uid="{00000000-0005-0000-0000-0000ED4B0000}"/>
    <cellStyle name="Normal 51 2 5" xfId="19253" xr:uid="{00000000-0005-0000-0000-0000EE4B0000}"/>
    <cellStyle name="Normal 51 3" xfId="19254" xr:uid="{00000000-0005-0000-0000-0000EF4B0000}"/>
    <cellStyle name="Normal 51 4" xfId="19255" xr:uid="{00000000-0005-0000-0000-0000F04B0000}"/>
    <cellStyle name="Normal 51 4 2" xfId="19256" xr:uid="{00000000-0005-0000-0000-0000F14B0000}"/>
    <cellStyle name="Normal 51 4 3" xfId="19257" xr:uid="{00000000-0005-0000-0000-0000F24B0000}"/>
    <cellStyle name="Normal 51 4 4" xfId="19258" xr:uid="{00000000-0005-0000-0000-0000F34B0000}"/>
    <cellStyle name="Normal 51 5" xfId="19259" xr:uid="{00000000-0005-0000-0000-0000F44B0000}"/>
    <cellStyle name="Normal 51 6" xfId="19260" xr:uid="{00000000-0005-0000-0000-0000F54B0000}"/>
    <cellStyle name="Normal 51 7" xfId="19261" xr:uid="{00000000-0005-0000-0000-0000F64B0000}"/>
    <cellStyle name="Normal 52" xfId="19262" xr:uid="{00000000-0005-0000-0000-0000F74B0000}"/>
    <cellStyle name="Normal 53" xfId="19263" xr:uid="{00000000-0005-0000-0000-0000F84B0000}"/>
    <cellStyle name="Normal 54" xfId="19264" xr:uid="{00000000-0005-0000-0000-0000F94B0000}"/>
    <cellStyle name="Normal 55" xfId="19265" xr:uid="{00000000-0005-0000-0000-0000FA4B0000}"/>
    <cellStyle name="Normal 55 2" xfId="19266" xr:uid="{00000000-0005-0000-0000-0000FB4B0000}"/>
    <cellStyle name="Normal 55 2 2" xfId="19267" xr:uid="{00000000-0005-0000-0000-0000FC4B0000}"/>
    <cellStyle name="Normal 55 2 2 2" xfId="19268" xr:uid="{00000000-0005-0000-0000-0000FD4B0000}"/>
    <cellStyle name="Normal 55 2 2 3" xfId="19269" xr:uid="{00000000-0005-0000-0000-0000FE4B0000}"/>
    <cellStyle name="Normal 55 2 2 4" xfId="19270" xr:uid="{00000000-0005-0000-0000-0000FF4B0000}"/>
    <cellStyle name="Normal 55 2 3" xfId="19271" xr:uid="{00000000-0005-0000-0000-0000004C0000}"/>
    <cellStyle name="Normal 55 2 4" xfId="19272" xr:uid="{00000000-0005-0000-0000-0000014C0000}"/>
    <cellStyle name="Normal 55 2 5" xfId="19273" xr:uid="{00000000-0005-0000-0000-0000024C0000}"/>
    <cellStyle name="Normal 55 3" xfId="19274" xr:uid="{00000000-0005-0000-0000-0000034C0000}"/>
    <cellStyle name="Normal 55 4" xfId="19275" xr:uid="{00000000-0005-0000-0000-0000044C0000}"/>
    <cellStyle name="Normal 55 4 2" xfId="19276" xr:uid="{00000000-0005-0000-0000-0000054C0000}"/>
    <cellStyle name="Normal 55 4 3" xfId="19277" xr:uid="{00000000-0005-0000-0000-0000064C0000}"/>
    <cellStyle name="Normal 55 4 4" xfId="19278" xr:uid="{00000000-0005-0000-0000-0000074C0000}"/>
    <cellStyle name="Normal 55 5" xfId="19279" xr:uid="{00000000-0005-0000-0000-0000084C0000}"/>
    <cellStyle name="Normal 55 6" xfId="19280" xr:uid="{00000000-0005-0000-0000-0000094C0000}"/>
    <cellStyle name="Normal 55 7" xfId="19281" xr:uid="{00000000-0005-0000-0000-00000A4C0000}"/>
    <cellStyle name="Normal 56" xfId="19282" xr:uid="{00000000-0005-0000-0000-00000B4C0000}"/>
    <cellStyle name="Normal 56 2" xfId="19283" xr:uid="{00000000-0005-0000-0000-00000C4C0000}"/>
    <cellStyle name="Normal 56 2 2" xfId="19284" xr:uid="{00000000-0005-0000-0000-00000D4C0000}"/>
    <cellStyle name="Normal 56 2 2 2" xfId="19285" xr:uid="{00000000-0005-0000-0000-00000E4C0000}"/>
    <cellStyle name="Normal 56 2 2 3" xfId="19286" xr:uid="{00000000-0005-0000-0000-00000F4C0000}"/>
    <cellStyle name="Normal 56 2 2 4" xfId="19287" xr:uid="{00000000-0005-0000-0000-0000104C0000}"/>
    <cellStyle name="Normal 56 2 3" xfId="19288" xr:uid="{00000000-0005-0000-0000-0000114C0000}"/>
    <cellStyle name="Normal 56 2 4" xfId="19289" xr:uid="{00000000-0005-0000-0000-0000124C0000}"/>
    <cellStyle name="Normal 56 2 5" xfId="19290" xr:uid="{00000000-0005-0000-0000-0000134C0000}"/>
    <cellStyle name="Normal 56 3" xfId="19291" xr:uid="{00000000-0005-0000-0000-0000144C0000}"/>
    <cellStyle name="Normal 56 4" xfId="19292" xr:uid="{00000000-0005-0000-0000-0000154C0000}"/>
    <cellStyle name="Normal 56 4 2" xfId="19293" xr:uid="{00000000-0005-0000-0000-0000164C0000}"/>
    <cellStyle name="Normal 56 4 3" xfId="19294" xr:uid="{00000000-0005-0000-0000-0000174C0000}"/>
    <cellStyle name="Normal 56 4 4" xfId="19295" xr:uid="{00000000-0005-0000-0000-0000184C0000}"/>
    <cellStyle name="Normal 56 5" xfId="19296" xr:uid="{00000000-0005-0000-0000-0000194C0000}"/>
    <cellStyle name="Normal 56 6" xfId="19297" xr:uid="{00000000-0005-0000-0000-00001A4C0000}"/>
    <cellStyle name="Normal 56 7" xfId="19298" xr:uid="{00000000-0005-0000-0000-00001B4C0000}"/>
    <cellStyle name="Normal 57" xfId="19299" xr:uid="{00000000-0005-0000-0000-00001C4C0000}"/>
    <cellStyle name="Normal 57 2" xfId="19300" xr:uid="{00000000-0005-0000-0000-00001D4C0000}"/>
    <cellStyle name="Normal 58" xfId="19301" xr:uid="{00000000-0005-0000-0000-00001E4C0000}"/>
    <cellStyle name="Normal 58 2" xfId="19302" xr:uid="{00000000-0005-0000-0000-00001F4C0000}"/>
    <cellStyle name="Normal 58 3" xfId="19303" xr:uid="{00000000-0005-0000-0000-0000204C0000}"/>
    <cellStyle name="Normal 58 4" xfId="19304" xr:uid="{00000000-0005-0000-0000-0000214C0000}"/>
    <cellStyle name="Normal 59" xfId="19305" xr:uid="{00000000-0005-0000-0000-0000224C0000}"/>
    <cellStyle name="Normal 59 2" xfId="19306" xr:uid="{00000000-0005-0000-0000-0000234C0000}"/>
    <cellStyle name="Normal 59 3" xfId="19307" xr:uid="{00000000-0005-0000-0000-0000244C0000}"/>
    <cellStyle name="Normal 59 4" xfId="19308" xr:uid="{00000000-0005-0000-0000-0000254C0000}"/>
    <cellStyle name="Normal 6" xfId="19309" xr:uid="{00000000-0005-0000-0000-0000264C0000}"/>
    <cellStyle name="Normal 6 2" xfId="19310" xr:uid="{00000000-0005-0000-0000-0000274C0000}"/>
    <cellStyle name="Normal 6 2 10" xfId="19311" xr:uid="{00000000-0005-0000-0000-0000284C0000}"/>
    <cellStyle name="Normal 6 2 11" xfId="19312" xr:uid="{00000000-0005-0000-0000-0000294C0000}"/>
    <cellStyle name="Normal 6 2 12" xfId="19313" xr:uid="{00000000-0005-0000-0000-00002A4C0000}"/>
    <cellStyle name="Normal 6 2 13" xfId="19314" xr:uid="{00000000-0005-0000-0000-00002B4C0000}"/>
    <cellStyle name="Normal 6 2 14" xfId="19315" xr:uid="{00000000-0005-0000-0000-00002C4C0000}"/>
    <cellStyle name="Normal 6 2 15" xfId="19316" xr:uid="{00000000-0005-0000-0000-00002D4C0000}"/>
    <cellStyle name="Normal 6 2 16" xfId="19317" xr:uid="{00000000-0005-0000-0000-00002E4C0000}"/>
    <cellStyle name="Normal 6 2 17" xfId="19318" xr:uid="{00000000-0005-0000-0000-00002F4C0000}"/>
    <cellStyle name="Normal 6 2 18" xfId="19319" xr:uid="{00000000-0005-0000-0000-0000304C0000}"/>
    <cellStyle name="Normal 6 2 19" xfId="19320" xr:uid="{00000000-0005-0000-0000-0000314C0000}"/>
    <cellStyle name="Normal 6 2 2" xfId="19321" xr:uid="{00000000-0005-0000-0000-0000324C0000}"/>
    <cellStyle name="Normal 6 2 2 2" xfId="19322" xr:uid="{00000000-0005-0000-0000-0000334C0000}"/>
    <cellStyle name="Normal 6 2 2 3" xfId="19323" xr:uid="{00000000-0005-0000-0000-0000344C0000}"/>
    <cellStyle name="Normal 6 2 20" xfId="19324" xr:uid="{00000000-0005-0000-0000-0000354C0000}"/>
    <cellStyle name="Normal 6 2 21" xfId="19325" xr:uid="{00000000-0005-0000-0000-0000364C0000}"/>
    <cellStyle name="Normal 6 2 22" xfId="19326" xr:uid="{00000000-0005-0000-0000-0000374C0000}"/>
    <cellStyle name="Normal 6 2 23" xfId="19327" xr:uid="{00000000-0005-0000-0000-0000384C0000}"/>
    <cellStyle name="Normal 6 2 24" xfId="19328" xr:uid="{00000000-0005-0000-0000-0000394C0000}"/>
    <cellStyle name="Normal 6 2 25" xfId="19329" xr:uid="{00000000-0005-0000-0000-00003A4C0000}"/>
    <cellStyle name="Normal 6 2 26" xfId="19330" xr:uid="{00000000-0005-0000-0000-00003B4C0000}"/>
    <cellStyle name="Normal 6 2 27" xfId="19331" xr:uid="{00000000-0005-0000-0000-00003C4C0000}"/>
    <cellStyle name="Normal 6 2 28" xfId="19332" xr:uid="{00000000-0005-0000-0000-00003D4C0000}"/>
    <cellStyle name="Normal 6 2 29" xfId="19333" xr:uid="{00000000-0005-0000-0000-00003E4C0000}"/>
    <cellStyle name="Normal 6 2 3" xfId="19334" xr:uid="{00000000-0005-0000-0000-00003F4C0000}"/>
    <cellStyle name="Normal 6 2 3 2" xfId="19335" xr:uid="{00000000-0005-0000-0000-0000404C0000}"/>
    <cellStyle name="Normal 6 2 3 2 2" xfId="19336" xr:uid="{00000000-0005-0000-0000-0000414C0000}"/>
    <cellStyle name="Normal 6 2 3 2 2 2" xfId="19337" xr:uid="{00000000-0005-0000-0000-0000424C0000}"/>
    <cellStyle name="Normal 6 2 3 2 2 3" xfId="19338" xr:uid="{00000000-0005-0000-0000-0000434C0000}"/>
    <cellStyle name="Normal 6 2 3 2 2 4" xfId="19339" xr:uid="{00000000-0005-0000-0000-0000444C0000}"/>
    <cellStyle name="Normal 6 2 3 2 3" xfId="19340" xr:uid="{00000000-0005-0000-0000-0000454C0000}"/>
    <cellStyle name="Normal 6 2 3 2 4" xfId="19341" xr:uid="{00000000-0005-0000-0000-0000464C0000}"/>
    <cellStyle name="Normal 6 2 3 2 5" xfId="19342" xr:uid="{00000000-0005-0000-0000-0000474C0000}"/>
    <cellStyle name="Normal 6 2 3 3" xfId="19343" xr:uid="{00000000-0005-0000-0000-0000484C0000}"/>
    <cellStyle name="Normal 6 2 3 4" xfId="19344" xr:uid="{00000000-0005-0000-0000-0000494C0000}"/>
    <cellStyle name="Normal 6 2 3 4 2" xfId="19345" xr:uid="{00000000-0005-0000-0000-00004A4C0000}"/>
    <cellStyle name="Normal 6 2 3 4 3" xfId="19346" xr:uid="{00000000-0005-0000-0000-00004B4C0000}"/>
    <cellStyle name="Normal 6 2 3 4 4" xfId="19347" xr:uid="{00000000-0005-0000-0000-00004C4C0000}"/>
    <cellStyle name="Normal 6 2 3 5" xfId="19348" xr:uid="{00000000-0005-0000-0000-00004D4C0000}"/>
    <cellStyle name="Normal 6 2 3 6" xfId="19349" xr:uid="{00000000-0005-0000-0000-00004E4C0000}"/>
    <cellStyle name="Normal 6 2 3 7" xfId="19350" xr:uid="{00000000-0005-0000-0000-00004F4C0000}"/>
    <cellStyle name="Normal 6 2 30" xfId="19351" xr:uid="{00000000-0005-0000-0000-0000504C0000}"/>
    <cellStyle name="Normal 6 2 31" xfId="19352" xr:uid="{00000000-0005-0000-0000-0000514C0000}"/>
    <cellStyle name="Normal 6 2 32" xfId="19353" xr:uid="{00000000-0005-0000-0000-0000524C0000}"/>
    <cellStyle name="Normal 6 2 33" xfId="19354" xr:uid="{00000000-0005-0000-0000-0000534C0000}"/>
    <cellStyle name="Normal 6 2 34" xfId="19355" xr:uid="{00000000-0005-0000-0000-0000544C0000}"/>
    <cellStyle name="Normal 6 2 35" xfId="19356" xr:uid="{00000000-0005-0000-0000-0000554C0000}"/>
    <cellStyle name="Normal 6 2 36" xfId="19357" xr:uid="{00000000-0005-0000-0000-0000564C0000}"/>
    <cellStyle name="Normal 6 2 37" xfId="19358" xr:uid="{00000000-0005-0000-0000-0000574C0000}"/>
    <cellStyle name="Normal 6 2 38" xfId="19359" xr:uid="{00000000-0005-0000-0000-0000584C0000}"/>
    <cellStyle name="Normal 6 2 39" xfId="19360" xr:uid="{00000000-0005-0000-0000-0000594C0000}"/>
    <cellStyle name="Normal 6 2 4" xfId="19361" xr:uid="{00000000-0005-0000-0000-00005A4C0000}"/>
    <cellStyle name="Normal 6 2 40" xfId="19362" xr:uid="{00000000-0005-0000-0000-00005B4C0000}"/>
    <cellStyle name="Normal 6 2 41" xfId="19363" xr:uid="{00000000-0005-0000-0000-00005C4C0000}"/>
    <cellStyle name="Normal 6 2 42" xfId="19364" xr:uid="{00000000-0005-0000-0000-00005D4C0000}"/>
    <cellStyle name="Normal 6 2 43" xfId="19365" xr:uid="{00000000-0005-0000-0000-00005E4C0000}"/>
    <cellStyle name="Normal 6 2 44" xfId="19366" xr:uid="{00000000-0005-0000-0000-00005F4C0000}"/>
    <cellStyle name="Normal 6 2 45" xfId="19367" xr:uid="{00000000-0005-0000-0000-0000604C0000}"/>
    <cellStyle name="Normal 6 2 46" xfId="19368" xr:uid="{00000000-0005-0000-0000-0000614C0000}"/>
    <cellStyle name="Normal 6 2 47" xfId="19369" xr:uid="{00000000-0005-0000-0000-0000624C0000}"/>
    <cellStyle name="Normal 6 2 48" xfId="19370" xr:uid="{00000000-0005-0000-0000-0000634C0000}"/>
    <cellStyle name="Normal 6 2 49" xfId="19371" xr:uid="{00000000-0005-0000-0000-0000644C0000}"/>
    <cellStyle name="Normal 6 2 5" xfId="19372" xr:uid="{00000000-0005-0000-0000-0000654C0000}"/>
    <cellStyle name="Normal 6 2 50" xfId="19373" xr:uid="{00000000-0005-0000-0000-0000664C0000}"/>
    <cellStyle name="Normal 6 2 51" xfId="19374" xr:uid="{00000000-0005-0000-0000-0000674C0000}"/>
    <cellStyle name="Normal 6 2 52" xfId="19375" xr:uid="{00000000-0005-0000-0000-0000684C0000}"/>
    <cellStyle name="Normal 6 2 53" xfId="19376" xr:uid="{00000000-0005-0000-0000-0000694C0000}"/>
    <cellStyle name="Normal 6 2 54" xfId="19377" xr:uid="{00000000-0005-0000-0000-00006A4C0000}"/>
    <cellStyle name="Normal 6 2 55" xfId="19378" xr:uid="{00000000-0005-0000-0000-00006B4C0000}"/>
    <cellStyle name="Normal 6 2 56" xfId="19379" xr:uid="{00000000-0005-0000-0000-00006C4C0000}"/>
    <cellStyle name="Normal 6 2 57" xfId="19380" xr:uid="{00000000-0005-0000-0000-00006D4C0000}"/>
    <cellStyle name="Normal 6 2 58" xfId="19381" xr:uid="{00000000-0005-0000-0000-00006E4C0000}"/>
    <cellStyle name="Normal 6 2 59" xfId="19382" xr:uid="{00000000-0005-0000-0000-00006F4C0000}"/>
    <cellStyle name="Normal 6 2 6" xfId="19383" xr:uid="{00000000-0005-0000-0000-0000704C0000}"/>
    <cellStyle name="Normal 6 2 60" xfId="19384" xr:uid="{00000000-0005-0000-0000-0000714C0000}"/>
    <cellStyle name="Normal 6 2 61" xfId="19385" xr:uid="{00000000-0005-0000-0000-0000724C0000}"/>
    <cellStyle name="Normal 6 2 62" xfId="19386" xr:uid="{00000000-0005-0000-0000-0000734C0000}"/>
    <cellStyle name="Normal 6 2 63" xfId="19387" xr:uid="{00000000-0005-0000-0000-0000744C0000}"/>
    <cellStyle name="Normal 6 2 64" xfId="19388" xr:uid="{00000000-0005-0000-0000-0000754C0000}"/>
    <cellStyle name="Normal 6 2 65" xfId="19389" xr:uid="{00000000-0005-0000-0000-0000764C0000}"/>
    <cellStyle name="Normal 6 2 66" xfId="19390" xr:uid="{00000000-0005-0000-0000-0000774C0000}"/>
    <cellStyle name="Normal 6 2 67" xfId="19391" xr:uid="{00000000-0005-0000-0000-0000784C0000}"/>
    <cellStyle name="Normal 6 2 68" xfId="19392" xr:uid="{00000000-0005-0000-0000-0000794C0000}"/>
    <cellStyle name="Normal 6 2 69" xfId="19393" xr:uid="{00000000-0005-0000-0000-00007A4C0000}"/>
    <cellStyle name="Normal 6 2 7" xfId="19394" xr:uid="{00000000-0005-0000-0000-00007B4C0000}"/>
    <cellStyle name="Normal 6 2 70" xfId="19395" xr:uid="{00000000-0005-0000-0000-00007C4C0000}"/>
    <cellStyle name="Normal 6 2 71" xfId="19396" xr:uid="{00000000-0005-0000-0000-00007D4C0000}"/>
    <cellStyle name="Normal 6 2 72" xfId="19397" xr:uid="{00000000-0005-0000-0000-00007E4C0000}"/>
    <cellStyle name="Normal 6 2 73" xfId="19398" xr:uid="{00000000-0005-0000-0000-00007F4C0000}"/>
    <cellStyle name="Normal 6 2 74" xfId="19399" xr:uid="{00000000-0005-0000-0000-0000804C0000}"/>
    <cellStyle name="Normal 6 2 75" xfId="19400" xr:uid="{00000000-0005-0000-0000-0000814C0000}"/>
    <cellStyle name="Normal 6 2 76" xfId="19401" xr:uid="{00000000-0005-0000-0000-0000824C0000}"/>
    <cellStyle name="Normal 6 2 77" xfId="19402" xr:uid="{00000000-0005-0000-0000-0000834C0000}"/>
    <cellStyle name="Normal 6 2 78" xfId="19403" xr:uid="{00000000-0005-0000-0000-0000844C0000}"/>
    <cellStyle name="Normal 6 2 79" xfId="19404" xr:uid="{00000000-0005-0000-0000-0000854C0000}"/>
    <cellStyle name="Normal 6 2 8" xfId="19405" xr:uid="{00000000-0005-0000-0000-0000864C0000}"/>
    <cellStyle name="Normal 6 2 80" xfId="19406" xr:uid="{00000000-0005-0000-0000-0000874C0000}"/>
    <cellStyle name="Normal 6 2 81" xfId="19407" xr:uid="{00000000-0005-0000-0000-0000884C0000}"/>
    <cellStyle name="Normal 6 2 82" xfId="19408" xr:uid="{00000000-0005-0000-0000-0000894C0000}"/>
    <cellStyle name="Normal 6 2 83" xfId="19409" xr:uid="{00000000-0005-0000-0000-00008A4C0000}"/>
    <cellStyle name="Normal 6 2 84" xfId="19410" xr:uid="{00000000-0005-0000-0000-00008B4C0000}"/>
    <cellStyle name="Normal 6 2 85" xfId="19411" xr:uid="{00000000-0005-0000-0000-00008C4C0000}"/>
    <cellStyle name="Normal 6 2 86" xfId="19412" xr:uid="{00000000-0005-0000-0000-00008D4C0000}"/>
    <cellStyle name="Normal 6 2 87" xfId="19413" xr:uid="{00000000-0005-0000-0000-00008E4C0000}"/>
    <cellStyle name="Normal 6 2 88" xfId="19414" xr:uid="{00000000-0005-0000-0000-00008F4C0000}"/>
    <cellStyle name="Normal 6 2 89" xfId="19415" xr:uid="{00000000-0005-0000-0000-0000904C0000}"/>
    <cellStyle name="Normal 6 2 9" xfId="19416" xr:uid="{00000000-0005-0000-0000-0000914C0000}"/>
    <cellStyle name="Normal 6 2 90" xfId="19417" xr:uid="{00000000-0005-0000-0000-0000924C0000}"/>
    <cellStyle name="Normal 6 2 91" xfId="19418" xr:uid="{00000000-0005-0000-0000-0000934C0000}"/>
    <cellStyle name="Normal 6 2 92" xfId="19419" xr:uid="{00000000-0005-0000-0000-0000944C0000}"/>
    <cellStyle name="Normal 6 2 93" xfId="19420" xr:uid="{00000000-0005-0000-0000-0000954C0000}"/>
    <cellStyle name="Normal 6 2 94" xfId="19421" xr:uid="{00000000-0005-0000-0000-0000964C0000}"/>
    <cellStyle name="Normal 6 2 95" xfId="19422" xr:uid="{00000000-0005-0000-0000-0000974C0000}"/>
    <cellStyle name="Normal 6 2 95 2" xfId="19423" xr:uid="{00000000-0005-0000-0000-0000984C0000}"/>
    <cellStyle name="Normal 6 2 95 3" xfId="19424" xr:uid="{00000000-0005-0000-0000-0000994C0000}"/>
    <cellStyle name="Normal 6 2 95 4" xfId="19425" xr:uid="{00000000-0005-0000-0000-00009A4C0000}"/>
    <cellStyle name="Normal 6 3" xfId="19426" xr:uid="{00000000-0005-0000-0000-00009B4C0000}"/>
    <cellStyle name="Normal 6 3 2" xfId="19427" xr:uid="{00000000-0005-0000-0000-00009C4C0000}"/>
    <cellStyle name="Normal 6 3 3" xfId="19428" xr:uid="{00000000-0005-0000-0000-00009D4C0000}"/>
    <cellStyle name="Normal 6 3 3 2" xfId="19429" xr:uid="{00000000-0005-0000-0000-00009E4C0000}"/>
    <cellStyle name="Normal 6 3 3 2 2" xfId="19430" xr:uid="{00000000-0005-0000-0000-00009F4C0000}"/>
    <cellStyle name="Normal 6 3 3 2 2 2" xfId="19431" xr:uid="{00000000-0005-0000-0000-0000A04C0000}"/>
    <cellStyle name="Normal 6 3 3 2 2 3" xfId="19432" xr:uid="{00000000-0005-0000-0000-0000A14C0000}"/>
    <cellStyle name="Normal 6 3 3 2 2 4" xfId="19433" xr:uid="{00000000-0005-0000-0000-0000A24C0000}"/>
    <cellStyle name="Normal 6 3 3 2 3" xfId="19434" xr:uid="{00000000-0005-0000-0000-0000A34C0000}"/>
    <cellStyle name="Normal 6 3 3 2 4" xfId="19435" xr:uid="{00000000-0005-0000-0000-0000A44C0000}"/>
    <cellStyle name="Normal 6 3 3 2 5" xfId="19436" xr:uid="{00000000-0005-0000-0000-0000A54C0000}"/>
    <cellStyle name="Normal 6 3 3 3" xfId="19437" xr:uid="{00000000-0005-0000-0000-0000A64C0000}"/>
    <cellStyle name="Normal 6 3 3 4" xfId="19438" xr:uid="{00000000-0005-0000-0000-0000A74C0000}"/>
    <cellStyle name="Normal 6 3 3 4 2" xfId="19439" xr:uid="{00000000-0005-0000-0000-0000A84C0000}"/>
    <cellStyle name="Normal 6 3 3 4 3" xfId="19440" xr:uid="{00000000-0005-0000-0000-0000A94C0000}"/>
    <cellStyle name="Normal 6 3 3 4 4" xfId="19441" xr:uid="{00000000-0005-0000-0000-0000AA4C0000}"/>
    <cellStyle name="Normal 6 3 3 5" xfId="19442" xr:uid="{00000000-0005-0000-0000-0000AB4C0000}"/>
    <cellStyle name="Normal 6 3 3 6" xfId="19443" xr:uid="{00000000-0005-0000-0000-0000AC4C0000}"/>
    <cellStyle name="Normal 6 3 3 7" xfId="19444" xr:uid="{00000000-0005-0000-0000-0000AD4C0000}"/>
    <cellStyle name="Normal 6 3 4" xfId="19445" xr:uid="{00000000-0005-0000-0000-0000AE4C0000}"/>
    <cellStyle name="Normal 6 4" xfId="19446" xr:uid="{00000000-0005-0000-0000-0000AF4C0000}"/>
    <cellStyle name="Normal 6 4 2" xfId="19447" xr:uid="{00000000-0005-0000-0000-0000B04C0000}"/>
    <cellStyle name="Normal 6 4 3" xfId="19448" xr:uid="{00000000-0005-0000-0000-0000B14C0000}"/>
    <cellStyle name="Normal 6 4 3 2" xfId="19449" xr:uid="{00000000-0005-0000-0000-0000B24C0000}"/>
    <cellStyle name="Normal 6 4 3 2 2" xfId="19450" xr:uid="{00000000-0005-0000-0000-0000B34C0000}"/>
    <cellStyle name="Normal 6 4 3 2 2 2" xfId="19451" xr:uid="{00000000-0005-0000-0000-0000B44C0000}"/>
    <cellStyle name="Normal 6 4 3 2 2 3" xfId="19452" xr:uid="{00000000-0005-0000-0000-0000B54C0000}"/>
    <cellStyle name="Normal 6 4 3 2 2 4" xfId="19453" xr:uid="{00000000-0005-0000-0000-0000B64C0000}"/>
    <cellStyle name="Normal 6 4 3 2 3" xfId="19454" xr:uid="{00000000-0005-0000-0000-0000B74C0000}"/>
    <cellStyle name="Normal 6 4 3 2 4" xfId="19455" xr:uid="{00000000-0005-0000-0000-0000B84C0000}"/>
    <cellStyle name="Normal 6 4 3 2 5" xfId="19456" xr:uid="{00000000-0005-0000-0000-0000B94C0000}"/>
    <cellStyle name="Normal 6 4 3 3" xfId="19457" xr:uid="{00000000-0005-0000-0000-0000BA4C0000}"/>
    <cellStyle name="Normal 6 4 3 3 2" xfId="19458" xr:uid="{00000000-0005-0000-0000-0000BB4C0000}"/>
    <cellStyle name="Normal 6 4 3 3 3" xfId="19459" xr:uid="{00000000-0005-0000-0000-0000BC4C0000}"/>
    <cellStyle name="Normal 6 4 3 3 4" xfId="19460" xr:uid="{00000000-0005-0000-0000-0000BD4C0000}"/>
    <cellStyle name="Normal 6 4 3 4" xfId="19461" xr:uid="{00000000-0005-0000-0000-0000BE4C0000}"/>
    <cellStyle name="Normal 6 4 3 5" xfId="19462" xr:uid="{00000000-0005-0000-0000-0000BF4C0000}"/>
    <cellStyle name="Normal 6 4 3 6" xfId="19463" xr:uid="{00000000-0005-0000-0000-0000C04C0000}"/>
    <cellStyle name="Normal 6 5" xfId="19464" xr:uid="{00000000-0005-0000-0000-0000C14C0000}"/>
    <cellStyle name="Normal 6 5 2" xfId="19465" xr:uid="{00000000-0005-0000-0000-0000C24C0000}"/>
    <cellStyle name="Normal 6 5 2 2" xfId="19466" xr:uid="{00000000-0005-0000-0000-0000C34C0000}"/>
    <cellStyle name="Normal 6 5 2 2 2" xfId="19467" xr:uid="{00000000-0005-0000-0000-0000C44C0000}"/>
    <cellStyle name="Normal 6 5 2 2 3" xfId="19468" xr:uid="{00000000-0005-0000-0000-0000C54C0000}"/>
    <cellStyle name="Normal 6 5 2 2 4" xfId="19469" xr:uid="{00000000-0005-0000-0000-0000C64C0000}"/>
    <cellStyle name="Normal 6 5 2 3" xfId="19470" xr:uid="{00000000-0005-0000-0000-0000C74C0000}"/>
    <cellStyle name="Normal 6 5 2 4" xfId="19471" xr:uid="{00000000-0005-0000-0000-0000C84C0000}"/>
    <cellStyle name="Normal 6 5 2 5" xfId="19472" xr:uid="{00000000-0005-0000-0000-0000C94C0000}"/>
    <cellStyle name="Normal 6 5 3" xfId="19473" xr:uid="{00000000-0005-0000-0000-0000CA4C0000}"/>
    <cellStyle name="Normal 6 5 4" xfId="19474" xr:uid="{00000000-0005-0000-0000-0000CB4C0000}"/>
    <cellStyle name="Normal 6 5 4 2" xfId="19475" xr:uid="{00000000-0005-0000-0000-0000CC4C0000}"/>
    <cellStyle name="Normal 6 5 4 3" xfId="19476" xr:uid="{00000000-0005-0000-0000-0000CD4C0000}"/>
    <cellStyle name="Normal 6 5 4 4" xfId="19477" xr:uid="{00000000-0005-0000-0000-0000CE4C0000}"/>
    <cellStyle name="Normal 6 5 5" xfId="19478" xr:uid="{00000000-0005-0000-0000-0000CF4C0000}"/>
    <cellStyle name="Normal 6 5 6" xfId="19479" xr:uid="{00000000-0005-0000-0000-0000D04C0000}"/>
    <cellStyle name="Normal 6 5 7" xfId="19480" xr:uid="{00000000-0005-0000-0000-0000D14C0000}"/>
    <cellStyle name="Normal 6 6" xfId="19481" xr:uid="{00000000-0005-0000-0000-0000D24C0000}"/>
    <cellStyle name="Normal 6 6 2" xfId="19482" xr:uid="{00000000-0005-0000-0000-0000D34C0000}"/>
    <cellStyle name="Normal 6 6 3" xfId="19483" xr:uid="{00000000-0005-0000-0000-0000D44C0000}"/>
    <cellStyle name="Normal 6 6 4" xfId="19484" xr:uid="{00000000-0005-0000-0000-0000D54C0000}"/>
    <cellStyle name="Normal 60" xfId="19485" xr:uid="{00000000-0005-0000-0000-0000D64C0000}"/>
    <cellStyle name="Normal 60 2" xfId="19486" xr:uid="{00000000-0005-0000-0000-0000D74C0000}"/>
    <cellStyle name="Normal 60 3" xfId="19487" xr:uid="{00000000-0005-0000-0000-0000D84C0000}"/>
    <cellStyle name="Normal 60 4" xfId="19488" xr:uid="{00000000-0005-0000-0000-0000D94C0000}"/>
    <cellStyle name="Normal 61" xfId="19489" xr:uid="{00000000-0005-0000-0000-0000DA4C0000}"/>
    <cellStyle name="Normal 61 2" xfId="19490" xr:uid="{00000000-0005-0000-0000-0000DB4C0000}"/>
    <cellStyle name="Normal 61 3" xfId="19491" xr:uid="{00000000-0005-0000-0000-0000DC4C0000}"/>
    <cellStyle name="Normal 61 4" xfId="19492" xr:uid="{00000000-0005-0000-0000-0000DD4C0000}"/>
    <cellStyle name="Normal 62" xfId="19493" xr:uid="{00000000-0005-0000-0000-0000DE4C0000}"/>
    <cellStyle name="Normal 62 2" xfId="19494" xr:uid="{00000000-0005-0000-0000-0000DF4C0000}"/>
    <cellStyle name="Normal 62 3" xfId="19495" xr:uid="{00000000-0005-0000-0000-0000E04C0000}"/>
    <cellStyle name="Normal 62 4" xfId="19496" xr:uid="{00000000-0005-0000-0000-0000E14C0000}"/>
    <cellStyle name="Normal 63" xfId="19497" xr:uid="{00000000-0005-0000-0000-0000E24C0000}"/>
    <cellStyle name="Normal 63 2" xfId="19498" xr:uid="{00000000-0005-0000-0000-0000E34C0000}"/>
    <cellStyle name="Normal 63 3" xfId="19499" xr:uid="{00000000-0005-0000-0000-0000E44C0000}"/>
    <cellStyle name="Normal 63 4" xfId="19500" xr:uid="{00000000-0005-0000-0000-0000E54C0000}"/>
    <cellStyle name="Normal 64" xfId="19501" xr:uid="{00000000-0005-0000-0000-0000E64C0000}"/>
    <cellStyle name="Normal 64 2" xfId="19502" xr:uid="{00000000-0005-0000-0000-0000E74C0000}"/>
    <cellStyle name="Normal 64 3" xfId="19503" xr:uid="{00000000-0005-0000-0000-0000E84C0000}"/>
    <cellStyle name="Normal 64 4" xfId="19504" xr:uid="{00000000-0005-0000-0000-0000E94C0000}"/>
    <cellStyle name="Normal 65" xfId="19505" xr:uid="{00000000-0005-0000-0000-0000EA4C0000}"/>
    <cellStyle name="Normal 65 2" xfId="19506" xr:uid="{00000000-0005-0000-0000-0000EB4C0000}"/>
    <cellStyle name="Normal 65 3" xfId="19507" xr:uid="{00000000-0005-0000-0000-0000EC4C0000}"/>
    <cellStyle name="Normal 65 4" xfId="19508" xr:uid="{00000000-0005-0000-0000-0000ED4C0000}"/>
    <cellStyle name="Normal 66" xfId="19509" xr:uid="{00000000-0005-0000-0000-0000EE4C0000}"/>
    <cellStyle name="Normal 66 2" xfId="19510" xr:uid="{00000000-0005-0000-0000-0000EF4C0000}"/>
    <cellStyle name="Normal 66 3" xfId="19511" xr:uid="{00000000-0005-0000-0000-0000F04C0000}"/>
    <cellStyle name="Normal 66 4" xfId="19512" xr:uid="{00000000-0005-0000-0000-0000F14C0000}"/>
    <cellStyle name="Normal 67" xfId="19513" xr:uid="{00000000-0005-0000-0000-0000F24C0000}"/>
    <cellStyle name="Normal 67 2" xfId="19514" xr:uid="{00000000-0005-0000-0000-0000F34C0000}"/>
    <cellStyle name="Normal 67 3" xfId="19515" xr:uid="{00000000-0005-0000-0000-0000F44C0000}"/>
    <cellStyle name="Normal 67 4" xfId="19516" xr:uid="{00000000-0005-0000-0000-0000F54C0000}"/>
    <cellStyle name="Normal 68" xfId="19517" xr:uid="{00000000-0005-0000-0000-0000F64C0000}"/>
    <cellStyle name="Normal 68 2" xfId="19518" xr:uid="{00000000-0005-0000-0000-0000F74C0000}"/>
    <cellStyle name="Normal 68 3" xfId="19519" xr:uid="{00000000-0005-0000-0000-0000F84C0000}"/>
    <cellStyle name="Normal 68 4" xfId="19520" xr:uid="{00000000-0005-0000-0000-0000F94C0000}"/>
    <cellStyle name="Normal 69" xfId="19521" xr:uid="{00000000-0005-0000-0000-0000FA4C0000}"/>
    <cellStyle name="Normal 69 2" xfId="19522" xr:uid="{00000000-0005-0000-0000-0000FB4C0000}"/>
    <cellStyle name="Normal 69 3" xfId="19523" xr:uid="{00000000-0005-0000-0000-0000FC4C0000}"/>
    <cellStyle name="Normal 69 4" xfId="19524" xr:uid="{00000000-0005-0000-0000-0000FD4C0000}"/>
    <cellStyle name="Normal 7" xfId="19525" xr:uid="{00000000-0005-0000-0000-0000FE4C0000}"/>
    <cellStyle name="Normal 7 10" xfId="19526" xr:uid="{00000000-0005-0000-0000-0000FF4C0000}"/>
    <cellStyle name="Normal 7 10 2" xfId="19527" xr:uid="{00000000-0005-0000-0000-0000004D0000}"/>
    <cellStyle name="Normal 7 10 2 2" xfId="19528" xr:uid="{00000000-0005-0000-0000-0000014D0000}"/>
    <cellStyle name="Normal 7 10 2 2 2" xfId="19529" xr:uid="{00000000-0005-0000-0000-0000024D0000}"/>
    <cellStyle name="Normal 7 10 2 2 3" xfId="19530" xr:uid="{00000000-0005-0000-0000-0000034D0000}"/>
    <cellStyle name="Normal 7 10 2 2 4" xfId="19531" xr:uid="{00000000-0005-0000-0000-0000044D0000}"/>
    <cellStyle name="Normal 7 10 2 3" xfId="19532" xr:uid="{00000000-0005-0000-0000-0000054D0000}"/>
    <cellStyle name="Normal 7 10 2 4" xfId="19533" xr:uid="{00000000-0005-0000-0000-0000064D0000}"/>
    <cellStyle name="Normal 7 10 2 5" xfId="19534" xr:uid="{00000000-0005-0000-0000-0000074D0000}"/>
    <cellStyle name="Normal 7 10 3" xfId="19535" xr:uid="{00000000-0005-0000-0000-0000084D0000}"/>
    <cellStyle name="Normal 7 10 3 2" xfId="19536" xr:uid="{00000000-0005-0000-0000-0000094D0000}"/>
    <cellStyle name="Normal 7 10 3 3" xfId="19537" xr:uid="{00000000-0005-0000-0000-00000A4D0000}"/>
    <cellStyle name="Normal 7 10 3 4" xfId="19538" xr:uid="{00000000-0005-0000-0000-00000B4D0000}"/>
    <cellStyle name="Normal 7 10 4" xfId="19539" xr:uid="{00000000-0005-0000-0000-00000C4D0000}"/>
    <cellStyle name="Normal 7 10 5" xfId="19540" xr:uid="{00000000-0005-0000-0000-00000D4D0000}"/>
    <cellStyle name="Normal 7 10 6" xfId="19541" xr:uid="{00000000-0005-0000-0000-00000E4D0000}"/>
    <cellStyle name="Normal 7 11" xfId="19542" xr:uid="{00000000-0005-0000-0000-00000F4D0000}"/>
    <cellStyle name="Normal 7 11 2" xfId="19543" xr:uid="{00000000-0005-0000-0000-0000104D0000}"/>
    <cellStyle name="Normal 7 11 2 2" xfId="19544" xr:uid="{00000000-0005-0000-0000-0000114D0000}"/>
    <cellStyle name="Normal 7 11 2 2 2" xfId="19545" xr:uid="{00000000-0005-0000-0000-0000124D0000}"/>
    <cellStyle name="Normal 7 11 2 2 3" xfId="19546" xr:uid="{00000000-0005-0000-0000-0000134D0000}"/>
    <cellStyle name="Normal 7 11 2 2 4" xfId="19547" xr:uid="{00000000-0005-0000-0000-0000144D0000}"/>
    <cellStyle name="Normal 7 11 2 3" xfId="19548" xr:uid="{00000000-0005-0000-0000-0000154D0000}"/>
    <cellStyle name="Normal 7 11 2 4" xfId="19549" xr:uid="{00000000-0005-0000-0000-0000164D0000}"/>
    <cellStyle name="Normal 7 11 2 5" xfId="19550" xr:uid="{00000000-0005-0000-0000-0000174D0000}"/>
    <cellStyle name="Normal 7 11 3" xfId="19551" xr:uid="{00000000-0005-0000-0000-0000184D0000}"/>
    <cellStyle name="Normal 7 11 3 2" xfId="19552" xr:uid="{00000000-0005-0000-0000-0000194D0000}"/>
    <cellStyle name="Normal 7 11 3 3" xfId="19553" xr:uid="{00000000-0005-0000-0000-00001A4D0000}"/>
    <cellStyle name="Normal 7 11 3 4" xfId="19554" xr:uid="{00000000-0005-0000-0000-00001B4D0000}"/>
    <cellStyle name="Normal 7 11 4" xfId="19555" xr:uid="{00000000-0005-0000-0000-00001C4D0000}"/>
    <cellStyle name="Normal 7 11 5" xfId="19556" xr:uid="{00000000-0005-0000-0000-00001D4D0000}"/>
    <cellStyle name="Normal 7 11 6" xfId="19557" xr:uid="{00000000-0005-0000-0000-00001E4D0000}"/>
    <cellStyle name="Normal 7 12" xfId="19558" xr:uid="{00000000-0005-0000-0000-00001F4D0000}"/>
    <cellStyle name="Normal 7 12 2" xfId="19559" xr:uid="{00000000-0005-0000-0000-0000204D0000}"/>
    <cellStyle name="Normal 7 12 2 2" xfId="19560" xr:uid="{00000000-0005-0000-0000-0000214D0000}"/>
    <cellStyle name="Normal 7 12 2 2 2" xfId="19561" xr:uid="{00000000-0005-0000-0000-0000224D0000}"/>
    <cellStyle name="Normal 7 12 2 2 3" xfId="19562" xr:uid="{00000000-0005-0000-0000-0000234D0000}"/>
    <cellStyle name="Normal 7 12 2 2 4" xfId="19563" xr:uid="{00000000-0005-0000-0000-0000244D0000}"/>
    <cellStyle name="Normal 7 12 2 3" xfId="19564" xr:uid="{00000000-0005-0000-0000-0000254D0000}"/>
    <cellStyle name="Normal 7 12 2 4" xfId="19565" xr:uid="{00000000-0005-0000-0000-0000264D0000}"/>
    <cellStyle name="Normal 7 12 2 5" xfId="19566" xr:uid="{00000000-0005-0000-0000-0000274D0000}"/>
    <cellStyle name="Normal 7 12 3" xfId="19567" xr:uid="{00000000-0005-0000-0000-0000284D0000}"/>
    <cellStyle name="Normal 7 12 3 2" xfId="19568" xr:uid="{00000000-0005-0000-0000-0000294D0000}"/>
    <cellStyle name="Normal 7 12 3 3" xfId="19569" xr:uid="{00000000-0005-0000-0000-00002A4D0000}"/>
    <cellStyle name="Normal 7 12 3 4" xfId="19570" xr:uid="{00000000-0005-0000-0000-00002B4D0000}"/>
    <cellStyle name="Normal 7 12 4" xfId="19571" xr:uid="{00000000-0005-0000-0000-00002C4D0000}"/>
    <cellStyle name="Normal 7 12 5" xfId="19572" xr:uid="{00000000-0005-0000-0000-00002D4D0000}"/>
    <cellStyle name="Normal 7 12 6" xfId="19573" xr:uid="{00000000-0005-0000-0000-00002E4D0000}"/>
    <cellStyle name="Normal 7 2" xfId="19574" xr:uid="{00000000-0005-0000-0000-00002F4D0000}"/>
    <cellStyle name="Normal 7 2 10" xfId="19575" xr:uid="{00000000-0005-0000-0000-0000304D0000}"/>
    <cellStyle name="Normal 7 2 11" xfId="19576" xr:uid="{00000000-0005-0000-0000-0000314D0000}"/>
    <cellStyle name="Normal 7 2 12" xfId="19577" xr:uid="{00000000-0005-0000-0000-0000324D0000}"/>
    <cellStyle name="Normal 7 2 13" xfId="19578" xr:uid="{00000000-0005-0000-0000-0000334D0000}"/>
    <cellStyle name="Normal 7 2 14" xfId="19579" xr:uid="{00000000-0005-0000-0000-0000344D0000}"/>
    <cellStyle name="Normal 7 2 15" xfId="19580" xr:uid="{00000000-0005-0000-0000-0000354D0000}"/>
    <cellStyle name="Normal 7 2 16" xfId="19581" xr:uid="{00000000-0005-0000-0000-0000364D0000}"/>
    <cellStyle name="Normal 7 2 17" xfId="19582" xr:uid="{00000000-0005-0000-0000-0000374D0000}"/>
    <cellStyle name="Normal 7 2 18" xfId="19583" xr:uid="{00000000-0005-0000-0000-0000384D0000}"/>
    <cellStyle name="Normal 7 2 19" xfId="19584" xr:uid="{00000000-0005-0000-0000-0000394D0000}"/>
    <cellStyle name="Normal 7 2 2" xfId="19585" xr:uid="{00000000-0005-0000-0000-00003A4D0000}"/>
    <cellStyle name="Normal 7 2 2 2" xfId="19586" xr:uid="{00000000-0005-0000-0000-00003B4D0000}"/>
    <cellStyle name="Normal 7 2 2 3" xfId="19587" xr:uid="{00000000-0005-0000-0000-00003C4D0000}"/>
    <cellStyle name="Normal 7 2 20" xfId="19588" xr:uid="{00000000-0005-0000-0000-00003D4D0000}"/>
    <cellStyle name="Normal 7 2 21" xfId="19589" xr:uid="{00000000-0005-0000-0000-00003E4D0000}"/>
    <cellStyle name="Normal 7 2 22" xfId="19590" xr:uid="{00000000-0005-0000-0000-00003F4D0000}"/>
    <cellStyle name="Normal 7 2 23" xfId="19591" xr:uid="{00000000-0005-0000-0000-0000404D0000}"/>
    <cellStyle name="Normal 7 2 24" xfId="19592" xr:uid="{00000000-0005-0000-0000-0000414D0000}"/>
    <cellStyle name="Normal 7 2 25" xfId="19593" xr:uid="{00000000-0005-0000-0000-0000424D0000}"/>
    <cellStyle name="Normal 7 2 26" xfId="19594" xr:uid="{00000000-0005-0000-0000-0000434D0000}"/>
    <cellStyle name="Normal 7 2 27" xfId="19595" xr:uid="{00000000-0005-0000-0000-0000444D0000}"/>
    <cellStyle name="Normal 7 2 28" xfId="19596" xr:uid="{00000000-0005-0000-0000-0000454D0000}"/>
    <cellStyle name="Normal 7 2 29" xfId="19597" xr:uid="{00000000-0005-0000-0000-0000464D0000}"/>
    <cellStyle name="Normal 7 2 3" xfId="19598" xr:uid="{00000000-0005-0000-0000-0000474D0000}"/>
    <cellStyle name="Normal 7 2 3 2" xfId="19599" xr:uid="{00000000-0005-0000-0000-0000484D0000}"/>
    <cellStyle name="Normal 7 2 3 2 2" xfId="19600" xr:uid="{00000000-0005-0000-0000-0000494D0000}"/>
    <cellStyle name="Normal 7 2 3 2 3" xfId="19601" xr:uid="{00000000-0005-0000-0000-00004A4D0000}"/>
    <cellStyle name="Normal 7 2 3 2 3 2" xfId="19602" xr:uid="{00000000-0005-0000-0000-00004B4D0000}"/>
    <cellStyle name="Normal 7 2 3 2 3 3" xfId="19603" xr:uid="{00000000-0005-0000-0000-00004C4D0000}"/>
    <cellStyle name="Normal 7 2 3 2 3 4" xfId="19604" xr:uid="{00000000-0005-0000-0000-00004D4D0000}"/>
    <cellStyle name="Normal 7 2 3 2 4" xfId="19605" xr:uid="{00000000-0005-0000-0000-00004E4D0000}"/>
    <cellStyle name="Normal 7 2 3 2 5" xfId="19606" xr:uid="{00000000-0005-0000-0000-00004F4D0000}"/>
    <cellStyle name="Normal 7 2 3 2 6" xfId="19607" xr:uid="{00000000-0005-0000-0000-0000504D0000}"/>
    <cellStyle name="Normal 7 2 3 3" xfId="19608" xr:uid="{00000000-0005-0000-0000-0000514D0000}"/>
    <cellStyle name="Normal 7 2 3 3 2" xfId="19609" xr:uid="{00000000-0005-0000-0000-0000524D0000}"/>
    <cellStyle name="Normal 7 2 3 3 3" xfId="19610" xr:uid="{00000000-0005-0000-0000-0000534D0000}"/>
    <cellStyle name="Normal 7 2 3 3 4" xfId="19611" xr:uid="{00000000-0005-0000-0000-0000544D0000}"/>
    <cellStyle name="Normal 7 2 3 4" xfId="19612" xr:uid="{00000000-0005-0000-0000-0000554D0000}"/>
    <cellStyle name="Normal 7 2 3 5" xfId="19613" xr:uid="{00000000-0005-0000-0000-0000564D0000}"/>
    <cellStyle name="Normal 7 2 3 6" xfId="19614" xr:uid="{00000000-0005-0000-0000-0000574D0000}"/>
    <cellStyle name="Normal 7 2 30" xfId="19615" xr:uid="{00000000-0005-0000-0000-0000584D0000}"/>
    <cellStyle name="Normal 7 2 31" xfId="19616" xr:uid="{00000000-0005-0000-0000-0000594D0000}"/>
    <cellStyle name="Normal 7 2 32" xfId="19617" xr:uid="{00000000-0005-0000-0000-00005A4D0000}"/>
    <cellStyle name="Normal 7 2 33" xfId="19618" xr:uid="{00000000-0005-0000-0000-00005B4D0000}"/>
    <cellStyle name="Normal 7 2 34" xfId="19619" xr:uid="{00000000-0005-0000-0000-00005C4D0000}"/>
    <cellStyle name="Normal 7 2 35" xfId="19620" xr:uid="{00000000-0005-0000-0000-00005D4D0000}"/>
    <cellStyle name="Normal 7 2 36" xfId="19621" xr:uid="{00000000-0005-0000-0000-00005E4D0000}"/>
    <cellStyle name="Normal 7 2 37" xfId="19622" xr:uid="{00000000-0005-0000-0000-00005F4D0000}"/>
    <cellStyle name="Normal 7 2 38" xfId="19623" xr:uid="{00000000-0005-0000-0000-0000604D0000}"/>
    <cellStyle name="Normal 7 2 39" xfId="19624" xr:uid="{00000000-0005-0000-0000-0000614D0000}"/>
    <cellStyle name="Normal 7 2 4" xfId="19625" xr:uid="{00000000-0005-0000-0000-0000624D0000}"/>
    <cellStyle name="Normal 7 2 40" xfId="19626" xr:uid="{00000000-0005-0000-0000-0000634D0000}"/>
    <cellStyle name="Normal 7 2 41" xfId="19627" xr:uid="{00000000-0005-0000-0000-0000644D0000}"/>
    <cellStyle name="Normal 7 2 42" xfId="19628" xr:uid="{00000000-0005-0000-0000-0000654D0000}"/>
    <cellStyle name="Normal 7 2 43" xfId="19629" xr:uid="{00000000-0005-0000-0000-0000664D0000}"/>
    <cellStyle name="Normal 7 2 44" xfId="19630" xr:uid="{00000000-0005-0000-0000-0000674D0000}"/>
    <cellStyle name="Normal 7 2 45" xfId="19631" xr:uid="{00000000-0005-0000-0000-0000684D0000}"/>
    <cellStyle name="Normal 7 2 46" xfId="19632" xr:uid="{00000000-0005-0000-0000-0000694D0000}"/>
    <cellStyle name="Normal 7 2 47" xfId="19633" xr:uid="{00000000-0005-0000-0000-00006A4D0000}"/>
    <cellStyle name="Normal 7 2 48" xfId="19634" xr:uid="{00000000-0005-0000-0000-00006B4D0000}"/>
    <cellStyle name="Normal 7 2 49" xfId="19635" xr:uid="{00000000-0005-0000-0000-00006C4D0000}"/>
    <cellStyle name="Normal 7 2 5" xfId="19636" xr:uid="{00000000-0005-0000-0000-00006D4D0000}"/>
    <cellStyle name="Normal 7 2 50" xfId="19637" xr:uid="{00000000-0005-0000-0000-00006E4D0000}"/>
    <cellStyle name="Normal 7 2 51" xfId="19638" xr:uid="{00000000-0005-0000-0000-00006F4D0000}"/>
    <cellStyle name="Normal 7 2 52" xfId="19639" xr:uid="{00000000-0005-0000-0000-0000704D0000}"/>
    <cellStyle name="Normal 7 2 53" xfId="19640" xr:uid="{00000000-0005-0000-0000-0000714D0000}"/>
    <cellStyle name="Normal 7 2 54" xfId="19641" xr:uid="{00000000-0005-0000-0000-0000724D0000}"/>
    <cellStyle name="Normal 7 2 55" xfId="19642" xr:uid="{00000000-0005-0000-0000-0000734D0000}"/>
    <cellStyle name="Normal 7 2 56" xfId="19643" xr:uid="{00000000-0005-0000-0000-0000744D0000}"/>
    <cellStyle name="Normal 7 2 57" xfId="19644" xr:uid="{00000000-0005-0000-0000-0000754D0000}"/>
    <cellStyle name="Normal 7 2 58" xfId="19645" xr:uid="{00000000-0005-0000-0000-0000764D0000}"/>
    <cellStyle name="Normal 7 2 59" xfId="19646" xr:uid="{00000000-0005-0000-0000-0000774D0000}"/>
    <cellStyle name="Normal 7 2 6" xfId="19647" xr:uid="{00000000-0005-0000-0000-0000784D0000}"/>
    <cellStyle name="Normal 7 2 60" xfId="19648" xr:uid="{00000000-0005-0000-0000-0000794D0000}"/>
    <cellStyle name="Normal 7 2 61" xfId="19649" xr:uid="{00000000-0005-0000-0000-00007A4D0000}"/>
    <cellStyle name="Normal 7 2 62" xfId="19650" xr:uid="{00000000-0005-0000-0000-00007B4D0000}"/>
    <cellStyle name="Normal 7 2 63" xfId="19651" xr:uid="{00000000-0005-0000-0000-00007C4D0000}"/>
    <cellStyle name="Normal 7 2 64" xfId="19652" xr:uid="{00000000-0005-0000-0000-00007D4D0000}"/>
    <cellStyle name="Normal 7 2 65" xfId="19653" xr:uid="{00000000-0005-0000-0000-00007E4D0000}"/>
    <cellStyle name="Normal 7 2 66" xfId="19654" xr:uid="{00000000-0005-0000-0000-00007F4D0000}"/>
    <cellStyle name="Normal 7 2 67" xfId="19655" xr:uid="{00000000-0005-0000-0000-0000804D0000}"/>
    <cellStyle name="Normal 7 2 68" xfId="19656" xr:uid="{00000000-0005-0000-0000-0000814D0000}"/>
    <cellStyle name="Normal 7 2 69" xfId="19657" xr:uid="{00000000-0005-0000-0000-0000824D0000}"/>
    <cellStyle name="Normal 7 2 7" xfId="19658" xr:uid="{00000000-0005-0000-0000-0000834D0000}"/>
    <cellStyle name="Normal 7 2 70" xfId="19659" xr:uid="{00000000-0005-0000-0000-0000844D0000}"/>
    <cellStyle name="Normal 7 2 71" xfId="19660" xr:uid="{00000000-0005-0000-0000-0000854D0000}"/>
    <cellStyle name="Normal 7 2 72" xfId="19661" xr:uid="{00000000-0005-0000-0000-0000864D0000}"/>
    <cellStyle name="Normal 7 2 73" xfId="19662" xr:uid="{00000000-0005-0000-0000-0000874D0000}"/>
    <cellStyle name="Normal 7 2 74" xfId="19663" xr:uid="{00000000-0005-0000-0000-0000884D0000}"/>
    <cellStyle name="Normal 7 2 75" xfId="19664" xr:uid="{00000000-0005-0000-0000-0000894D0000}"/>
    <cellStyle name="Normal 7 2 76" xfId="19665" xr:uid="{00000000-0005-0000-0000-00008A4D0000}"/>
    <cellStyle name="Normal 7 2 77" xfId="19666" xr:uid="{00000000-0005-0000-0000-00008B4D0000}"/>
    <cellStyle name="Normal 7 2 78" xfId="19667" xr:uid="{00000000-0005-0000-0000-00008C4D0000}"/>
    <cellStyle name="Normal 7 2 79" xfId="19668" xr:uid="{00000000-0005-0000-0000-00008D4D0000}"/>
    <cellStyle name="Normal 7 2 8" xfId="19669" xr:uid="{00000000-0005-0000-0000-00008E4D0000}"/>
    <cellStyle name="Normal 7 2 80" xfId="19670" xr:uid="{00000000-0005-0000-0000-00008F4D0000}"/>
    <cellStyle name="Normal 7 2 81" xfId="19671" xr:uid="{00000000-0005-0000-0000-0000904D0000}"/>
    <cellStyle name="Normal 7 2 82" xfId="19672" xr:uid="{00000000-0005-0000-0000-0000914D0000}"/>
    <cellStyle name="Normal 7 2 83" xfId="19673" xr:uid="{00000000-0005-0000-0000-0000924D0000}"/>
    <cellStyle name="Normal 7 2 84" xfId="19674" xr:uid="{00000000-0005-0000-0000-0000934D0000}"/>
    <cellStyle name="Normal 7 2 85" xfId="19675" xr:uid="{00000000-0005-0000-0000-0000944D0000}"/>
    <cellStyle name="Normal 7 2 86" xfId="19676" xr:uid="{00000000-0005-0000-0000-0000954D0000}"/>
    <cellStyle name="Normal 7 2 87" xfId="19677" xr:uid="{00000000-0005-0000-0000-0000964D0000}"/>
    <cellStyle name="Normal 7 2 88" xfId="19678" xr:uid="{00000000-0005-0000-0000-0000974D0000}"/>
    <cellStyle name="Normal 7 2 89" xfId="19679" xr:uid="{00000000-0005-0000-0000-0000984D0000}"/>
    <cellStyle name="Normal 7 2 9" xfId="19680" xr:uid="{00000000-0005-0000-0000-0000994D0000}"/>
    <cellStyle name="Normal 7 2 90" xfId="19681" xr:uid="{00000000-0005-0000-0000-00009A4D0000}"/>
    <cellStyle name="Normal 7 2 91" xfId="19682" xr:uid="{00000000-0005-0000-0000-00009B4D0000}"/>
    <cellStyle name="Normal 7 2 92" xfId="19683" xr:uid="{00000000-0005-0000-0000-00009C4D0000}"/>
    <cellStyle name="Normal 7 2 93" xfId="19684" xr:uid="{00000000-0005-0000-0000-00009D4D0000}"/>
    <cellStyle name="Normal 7 3" xfId="19685" xr:uid="{00000000-0005-0000-0000-00009E4D0000}"/>
    <cellStyle name="Normal 7 3 2" xfId="19686" xr:uid="{00000000-0005-0000-0000-00009F4D0000}"/>
    <cellStyle name="Normal 7 3 3" xfId="19687" xr:uid="{00000000-0005-0000-0000-0000A04D0000}"/>
    <cellStyle name="Normal 7 3 3 2" xfId="19688" xr:uid="{00000000-0005-0000-0000-0000A14D0000}"/>
    <cellStyle name="Normal 7 4" xfId="19689" xr:uid="{00000000-0005-0000-0000-0000A24D0000}"/>
    <cellStyle name="Normal 7 4 2" xfId="19690" xr:uid="{00000000-0005-0000-0000-0000A34D0000}"/>
    <cellStyle name="Normal 7 4 2 2" xfId="19691" xr:uid="{00000000-0005-0000-0000-0000A44D0000}"/>
    <cellStyle name="Normal 7 5" xfId="19692" xr:uid="{00000000-0005-0000-0000-0000A54D0000}"/>
    <cellStyle name="Normal 7 6" xfId="19693" xr:uid="{00000000-0005-0000-0000-0000A64D0000}"/>
    <cellStyle name="Normal 7 7" xfId="19694" xr:uid="{00000000-0005-0000-0000-0000A74D0000}"/>
    <cellStyle name="Normal 7 8" xfId="19695" xr:uid="{00000000-0005-0000-0000-0000A84D0000}"/>
    <cellStyle name="Normal 7 9" xfId="19696" xr:uid="{00000000-0005-0000-0000-0000A94D0000}"/>
    <cellStyle name="Normal 7 9 2" xfId="19697" xr:uid="{00000000-0005-0000-0000-0000AA4D0000}"/>
    <cellStyle name="Normal 70" xfId="19698" xr:uid="{00000000-0005-0000-0000-0000AB4D0000}"/>
    <cellStyle name="Normal 70 2" xfId="19699" xr:uid="{00000000-0005-0000-0000-0000AC4D0000}"/>
    <cellStyle name="Normal 70 3" xfId="19700" xr:uid="{00000000-0005-0000-0000-0000AD4D0000}"/>
    <cellStyle name="Normal 70 4" xfId="19701" xr:uid="{00000000-0005-0000-0000-0000AE4D0000}"/>
    <cellStyle name="Normal 71" xfId="19702" xr:uid="{00000000-0005-0000-0000-0000AF4D0000}"/>
    <cellStyle name="Normal 71 2" xfId="19703" xr:uid="{00000000-0005-0000-0000-0000B04D0000}"/>
    <cellStyle name="Normal 71 3" xfId="19704" xr:uid="{00000000-0005-0000-0000-0000B14D0000}"/>
    <cellStyle name="Normal 71 4" xfId="19705" xr:uid="{00000000-0005-0000-0000-0000B24D0000}"/>
    <cellStyle name="Normal 72" xfId="19706" xr:uid="{00000000-0005-0000-0000-0000B34D0000}"/>
    <cellStyle name="Normal 72 2" xfId="19707" xr:uid="{00000000-0005-0000-0000-0000B44D0000}"/>
    <cellStyle name="Normal 72 3" xfId="19708" xr:uid="{00000000-0005-0000-0000-0000B54D0000}"/>
    <cellStyle name="Normal 72 4" xfId="19709" xr:uid="{00000000-0005-0000-0000-0000B64D0000}"/>
    <cellStyle name="Normal 73" xfId="19710" xr:uid="{00000000-0005-0000-0000-0000B74D0000}"/>
    <cellStyle name="Normal 73 2" xfId="19711" xr:uid="{00000000-0005-0000-0000-0000B84D0000}"/>
    <cellStyle name="Normal 73 3" xfId="19712" xr:uid="{00000000-0005-0000-0000-0000B94D0000}"/>
    <cellStyle name="Normal 73 4" xfId="19713" xr:uid="{00000000-0005-0000-0000-0000BA4D0000}"/>
    <cellStyle name="Normal 74" xfId="19714" xr:uid="{00000000-0005-0000-0000-0000BB4D0000}"/>
    <cellStyle name="Normal 74 2" xfId="19715" xr:uid="{00000000-0005-0000-0000-0000BC4D0000}"/>
    <cellStyle name="Normal 74 3" xfId="19716" xr:uid="{00000000-0005-0000-0000-0000BD4D0000}"/>
    <cellStyle name="Normal 74 4" xfId="19717" xr:uid="{00000000-0005-0000-0000-0000BE4D0000}"/>
    <cellStyle name="Normal 75" xfId="19718" xr:uid="{00000000-0005-0000-0000-0000BF4D0000}"/>
    <cellStyle name="Normal 75 2" xfId="19719" xr:uid="{00000000-0005-0000-0000-0000C04D0000}"/>
    <cellStyle name="Normal 75 3" xfId="19720" xr:uid="{00000000-0005-0000-0000-0000C14D0000}"/>
    <cellStyle name="Normal 75 4" xfId="19721" xr:uid="{00000000-0005-0000-0000-0000C24D0000}"/>
    <cellStyle name="Normal 76" xfId="19722" xr:uid="{00000000-0005-0000-0000-0000C34D0000}"/>
    <cellStyle name="Normal 76 2" xfId="19723" xr:uid="{00000000-0005-0000-0000-0000C44D0000}"/>
    <cellStyle name="Normal 76 3" xfId="19724" xr:uid="{00000000-0005-0000-0000-0000C54D0000}"/>
    <cellStyle name="Normal 76 4" xfId="19725" xr:uid="{00000000-0005-0000-0000-0000C64D0000}"/>
    <cellStyle name="Normal 77" xfId="19726" xr:uid="{00000000-0005-0000-0000-0000C74D0000}"/>
    <cellStyle name="Normal 77 2" xfId="19727" xr:uid="{00000000-0005-0000-0000-0000C84D0000}"/>
    <cellStyle name="Normal 77 3" xfId="19728" xr:uid="{00000000-0005-0000-0000-0000C94D0000}"/>
    <cellStyle name="Normal 77 4" xfId="19729" xr:uid="{00000000-0005-0000-0000-0000CA4D0000}"/>
    <cellStyle name="Normal 78" xfId="19730" xr:uid="{00000000-0005-0000-0000-0000CB4D0000}"/>
    <cellStyle name="Normal 78 2" xfId="19731" xr:uid="{00000000-0005-0000-0000-0000CC4D0000}"/>
    <cellStyle name="Normal 78 3" xfId="19732" xr:uid="{00000000-0005-0000-0000-0000CD4D0000}"/>
    <cellStyle name="Normal 78 4" xfId="19733" xr:uid="{00000000-0005-0000-0000-0000CE4D0000}"/>
    <cellStyle name="Normal 79" xfId="19734" xr:uid="{00000000-0005-0000-0000-0000CF4D0000}"/>
    <cellStyle name="Normal 79 2" xfId="19735" xr:uid="{00000000-0005-0000-0000-0000D04D0000}"/>
    <cellStyle name="Normal 79 3" xfId="19736" xr:uid="{00000000-0005-0000-0000-0000D14D0000}"/>
    <cellStyle name="Normal 79 4" xfId="19737" xr:uid="{00000000-0005-0000-0000-0000D24D0000}"/>
    <cellStyle name="Normal 8" xfId="19738" xr:uid="{00000000-0005-0000-0000-0000D34D0000}"/>
    <cellStyle name="Normal 8 10" xfId="19739" xr:uid="{00000000-0005-0000-0000-0000D44D0000}"/>
    <cellStyle name="Normal 8 10 2" xfId="19740" xr:uid="{00000000-0005-0000-0000-0000D54D0000}"/>
    <cellStyle name="Normal 8 11" xfId="19741" xr:uid="{00000000-0005-0000-0000-0000D64D0000}"/>
    <cellStyle name="Normal 8 11 2" xfId="19742" xr:uid="{00000000-0005-0000-0000-0000D74D0000}"/>
    <cellStyle name="Normal 8 11 2 2" xfId="19743" xr:uid="{00000000-0005-0000-0000-0000D84D0000}"/>
    <cellStyle name="Normal 8 11 2 2 2" xfId="19744" xr:uid="{00000000-0005-0000-0000-0000D94D0000}"/>
    <cellStyle name="Normal 8 11 2 2 3" xfId="19745" xr:uid="{00000000-0005-0000-0000-0000DA4D0000}"/>
    <cellStyle name="Normal 8 11 2 2 4" xfId="19746" xr:uid="{00000000-0005-0000-0000-0000DB4D0000}"/>
    <cellStyle name="Normal 8 11 2 3" xfId="19747" xr:uid="{00000000-0005-0000-0000-0000DC4D0000}"/>
    <cellStyle name="Normal 8 11 2 4" xfId="19748" xr:uid="{00000000-0005-0000-0000-0000DD4D0000}"/>
    <cellStyle name="Normal 8 11 2 5" xfId="19749" xr:uid="{00000000-0005-0000-0000-0000DE4D0000}"/>
    <cellStyle name="Normal 8 11 3" xfId="19750" xr:uid="{00000000-0005-0000-0000-0000DF4D0000}"/>
    <cellStyle name="Normal 8 11 4" xfId="19751" xr:uid="{00000000-0005-0000-0000-0000E04D0000}"/>
    <cellStyle name="Normal 8 11 4 2" xfId="19752" xr:uid="{00000000-0005-0000-0000-0000E14D0000}"/>
    <cellStyle name="Normal 8 11 4 3" xfId="19753" xr:uid="{00000000-0005-0000-0000-0000E24D0000}"/>
    <cellStyle name="Normal 8 11 4 4" xfId="19754" xr:uid="{00000000-0005-0000-0000-0000E34D0000}"/>
    <cellStyle name="Normal 8 11 5" xfId="19755" xr:uid="{00000000-0005-0000-0000-0000E44D0000}"/>
    <cellStyle name="Normal 8 11 6" xfId="19756" xr:uid="{00000000-0005-0000-0000-0000E54D0000}"/>
    <cellStyle name="Normal 8 11 7" xfId="19757" xr:uid="{00000000-0005-0000-0000-0000E64D0000}"/>
    <cellStyle name="Normal 8 12" xfId="19758" xr:uid="{00000000-0005-0000-0000-0000E74D0000}"/>
    <cellStyle name="Normal 8 13" xfId="19759" xr:uid="{00000000-0005-0000-0000-0000E84D0000}"/>
    <cellStyle name="Normal 8 14" xfId="19760" xr:uid="{00000000-0005-0000-0000-0000E94D0000}"/>
    <cellStyle name="Normal 8 15" xfId="19761" xr:uid="{00000000-0005-0000-0000-0000EA4D0000}"/>
    <cellStyle name="Normal 8 16" xfId="19762" xr:uid="{00000000-0005-0000-0000-0000EB4D0000}"/>
    <cellStyle name="Normal 8 17" xfId="19763" xr:uid="{00000000-0005-0000-0000-0000EC4D0000}"/>
    <cellStyle name="Normal 8 18" xfId="19764" xr:uid="{00000000-0005-0000-0000-0000ED4D0000}"/>
    <cellStyle name="Normal 8 19" xfId="19765" xr:uid="{00000000-0005-0000-0000-0000EE4D0000}"/>
    <cellStyle name="Normal 8 2" xfId="19766" xr:uid="{00000000-0005-0000-0000-0000EF4D0000}"/>
    <cellStyle name="Normal 8 2 2" xfId="19767" xr:uid="{00000000-0005-0000-0000-0000F04D0000}"/>
    <cellStyle name="Normal 8 2 2 2" xfId="19768" xr:uid="{00000000-0005-0000-0000-0000F14D0000}"/>
    <cellStyle name="Normal 8 2 2 2 2" xfId="19769" xr:uid="{00000000-0005-0000-0000-0000F24D0000}"/>
    <cellStyle name="Normal 8 2 2 2 2 2" xfId="19770" xr:uid="{00000000-0005-0000-0000-0000F34D0000}"/>
    <cellStyle name="Normal 8 2 2 2 2 3" xfId="19771" xr:uid="{00000000-0005-0000-0000-0000F44D0000}"/>
    <cellStyle name="Normal 8 2 2 2 2 4" xfId="19772" xr:uid="{00000000-0005-0000-0000-0000F54D0000}"/>
    <cellStyle name="Normal 8 2 2 2 3" xfId="19773" xr:uid="{00000000-0005-0000-0000-0000F64D0000}"/>
    <cellStyle name="Normal 8 2 2 2 4" xfId="19774" xr:uid="{00000000-0005-0000-0000-0000F74D0000}"/>
    <cellStyle name="Normal 8 2 2 2 5" xfId="19775" xr:uid="{00000000-0005-0000-0000-0000F84D0000}"/>
    <cellStyle name="Normal 8 2 2 3" xfId="19776" xr:uid="{00000000-0005-0000-0000-0000F94D0000}"/>
    <cellStyle name="Normal 8 2 2 4" xfId="19777" xr:uid="{00000000-0005-0000-0000-0000FA4D0000}"/>
    <cellStyle name="Normal 8 2 2 4 2" xfId="19778" xr:uid="{00000000-0005-0000-0000-0000FB4D0000}"/>
    <cellStyle name="Normal 8 2 2 4 3" xfId="19779" xr:uid="{00000000-0005-0000-0000-0000FC4D0000}"/>
    <cellStyle name="Normal 8 2 2 4 4" xfId="19780" xr:uid="{00000000-0005-0000-0000-0000FD4D0000}"/>
    <cellStyle name="Normal 8 2 2 5" xfId="19781" xr:uid="{00000000-0005-0000-0000-0000FE4D0000}"/>
    <cellStyle name="Normal 8 2 2 6" xfId="19782" xr:uid="{00000000-0005-0000-0000-0000FF4D0000}"/>
    <cellStyle name="Normal 8 2 2 7" xfId="19783" xr:uid="{00000000-0005-0000-0000-0000004E0000}"/>
    <cellStyle name="Normal 8 2 3" xfId="19784" xr:uid="{00000000-0005-0000-0000-0000014E0000}"/>
    <cellStyle name="Normal 8 2 3 2" xfId="19785" xr:uid="{00000000-0005-0000-0000-0000024E0000}"/>
    <cellStyle name="Normal 8 2 3 2 2" xfId="19786" xr:uid="{00000000-0005-0000-0000-0000034E0000}"/>
    <cellStyle name="Normal 8 2 3 2 2 2" xfId="19787" xr:uid="{00000000-0005-0000-0000-0000044E0000}"/>
    <cellStyle name="Normal 8 2 3 2 2 3" xfId="19788" xr:uid="{00000000-0005-0000-0000-0000054E0000}"/>
    <cellStyle name="Normal 8 2 3 2 2 4" xfId="19789" xr:uid="{00000000-0005-0000-0000-0000064E0000}"/>
    <cellStyle name="Normal 8 2 3 2 3" xfId="19790" xr:uid="{00000000-0005-0000-0000-0000074E0000}"/>
    <cellStyle name="Normal 8 2 3 2 4" xfId="19791" xr:uid="{00000000-0005-0000-0000-0000084E0000}"/>
    <cellStyle name="Normal 8 2 3 2 5" xfId="19792" xr:uid="{00000000-0005-0000-0000-0000094E0000}"/>
    <cellStyle name="Normal 8 2 3 3" xfId="19793" xr:uid="{00000000-0005-0000-0000-00000A4E0000}"/>
    <cellStyle name="Normal 8 2 3 4" xfId="19794" xr:uid="{00000000-0005-0000-0000-00000B4E0000}"/>
    <cellStyle name="Normal 8 2 3 4 2" xfId="19795" xr:uid="{00000000-0005-0000-0000-00000C4E0000}"/>
    <cellStyle name="Normal 8 2 3 4 3" xfId="19796" xr:uid="{00000000-0005-0000-0000-00000D4E0000}"/>
    <cellStyle name="Normal 8 2 3 4 4" xfId="19797" xr:uid="{00000000-0005-0000-0000-00000E4E0000}"/>
    <cellStyle name="Normal 8 2 3 5" xfId="19798" xr:uid="{00000000-0005-0000-0000-00000F4E0000}"/>
    <cellStyle name="Normal 8 2 3 6" xfId="19799" xr:uid="{00000000-0005-0000-0000-0000104E0000}"/>
    <cellStyle name="Normal 8 2 3 7" xfId="19800" xr:uid="{00000000-0005-0000-0000-0000114E0000}"/>
    <cellStyle name="Normal 8 2 4" xfId="19801" xr:uid="{00000000-0005-0000-0000-0000124E0000}"/>
    <cellStyle name="Normal 8 20" xfId="19802" xr:uid="{00000000-0005-0000-0000-0000134E0000}"/>
    <cellStyle name="Normal 8 21" xfId="19803" xr:uid="{00000000-0005-0000-0000-0000144E0000}"/>
    <cellStyle name="Normal 8 22" xfId="19804" xr:uid="{00000000-0005-0000-0000-0000154E0000}"/>
    <cellStyle name="Normal 8 23" xfId="19805" xr:uid="{00000000-0005-0000-0000-0000164E0000}"/>
    <cellStyle name="Normal 8 24" xfId="19806" xr:uid="{00000000-0005-0000-0000-0000174E0000}"/>
    <cellStyle name="Normal 8 25" xfId="19807" xr:uid="{00000000-0005-0000-0000-0000184E0000}"/>
    <cellStyle name="Normal 8 26" xfId="19808" xr:uid="{00000000-0005-0000-0000-0000194E0000}"/>
    <cellStyle name="Normal 8 27" xfId="19809" xr:uid="{00000000-0005-0000-0000-00001A4E0000}"/>
    <cellStyle name="Normal 8 28" xfId="19810" xr:uid="{00000000-0005-0000-0000-00001B4E0000}"/>
    <cellStyle name="Normal 8 29" xfId="19811" xr:uid="{00000000-0005-0000-0000-00001C4E0000}"/>
    <cellStyle name="Normal 8 3" xfId="19812" xr:uid="{00000000-0005-0000-0000-00001D4E0000}"/>
    <cellStyle name="Normal 8 3 2" xfId="19813" xr:uid="{00000000-0005-0000-0000-00001E4E0000}"/>
    <cellStyle name="Normal 8 3 3" xfId="19814" xr:uid="{00000000-0005-0000-0000-00001F4E0000}"/>
    <cellStyle name="Normal 8 3 3 2" xfId="19815" xr:uid="{00000000-0005-0000-0000-0000204E0000}"/>
    <cellStyle name="Normal 8 3 4" xfId="19816" xr:uid="{00000000-0005-0000-0000-0000214E0000}"/>
    <cellStyle name="Normal 8 30" xfId="19817" xr:uid="{00000000-0005-0000-0000-0000224E0000}"/>
    <cellStyle name="Normal 8 31" xfId="19818" xr:uid="{00000000-0005-0000-0000-0000234E0000}"/>
    <cellStyle name="Normal 8 32" xfId="19819" xr:uid="{00000000-0005-0000-0000-0000244E0000}"/>
    <cellStyle name="Normal 8 33" xfId="19820" xr:uid="{00000000-0005-0000-0000-0000254E0000}"/>
    <cellStyle name="Normal 8 34" xfId="19821" xr:uid="{00000000-0005-0000-0000-0000264E0000}"/>
    <cellStyle name="Normal 8 35" xfId="19822" xr:uid="{00000000-0005-0000-0000-0000274E0000}"/>
    <cellStyle name="Normal 8 36" xfId="19823" xr:uid="{00000000-0005-0000-0000-0000284E0000}"/>
    <cellStyle name="Normal 8 37" xfId="19824" xr:uid="{00000000-0005-0000-0000-0000294E0000}"/>
    <cellStyle name="Normal 8 38" xfId="19825" xr:uid="{00000000-0005-0000-0000-00002A4E0000}"/>
    <cellStyle name="Normal 8 39" xfId="19826" xr:uid="{00000000-0005-0000-0000-00002B4E0000}"/>
    <cellStyle name="Normal 8 4" xfId="19827" xr:uid="{00000000-0005-0000-0000-00002C4E0000}"/>
    <cellStyle name="Normal 8 4 2" xfId="19828" xr:uid="{00000000-0005-0000-0000-00002D4E0000}"/>
    <cellStyle name="Normal 8 4 2 2" xfId="19829" xr:uid="{00000000-0005-0000-0000-00002E4E0000}"/>
    <cellStyle name="Normal 8 4 2 2 2" xfId="19830" xr:uid="{00000000-0005-0000-0000-00002F4E0000}"/>
    <cellStyle name="Normal 8 4 2 2 2 2" xfId="19831" xr:uid="{00000000-0005-0000-0000-0000304E0000}"/>
    <cellStyle name="Normal 8 4 2 2 2 3" xfId="19832" xr:uid="{00000000-0005-0000-0000-0000314E0000}"/>
    <cellStyle name="Normal 8 4 2 2 2 4" xfId="19833" xr:uid="{00000000-0005-0000-0000-0000324E0000}"/>
    <cellStyle name="Normal 8 4 2 2 3" xfId="19834" xr:uid="{00000000-0005-0000-0000-0000334E0000}"/>
    <cellStyle name="Normal 8 4 2 2 4" xfId="19835" xr:uid="{00000000-0005-0000-0000-0000344E0000}"/>
    <cellStyle name="Normal 8 4 2 2 5" xfId="19836" xr:uid="{00000000-0005-0000-0000-0000354E0000}"/>
    <cellStyle name="Normal 8 4 2 3" xfId="19837" xr:uid="{00000000-0005-0000-0000-0000364E0000}"/>
    <cellStyle name="Normal 8 4 2 4" xfId="19838" xr:uid="{00000000-0005-0000-0000-0000374E0000}"/>
    <cellStyle name="Normal 8 4 2 4 2" xfId="19839" xr:uid="{00000000-0005-0000-0000-0000384E0000}"/>
    <cellStyle name="Normal 8 4 2 4 3" xfId="19840" xr:uid="{00000000-0005-0000-0000-0000394E0000}"/>
    <cellStyle name="Normal 8 4 2 4 4" xfId="19841" xr:uid="{00000000-0005-0000-0000-00003A4E0000}"/>
    <cellStyle name="Normal 8 4 2 5" xfId="19842" xr:uid="{00000000-0005-0000-0000-00003B4E0000}"/>
    <cellStyle name="Normal 8 4 2 6" xfId="19843" xr:uid="{00000000-0005-0000-0000-00003C4E0000}"/>
    <cellStyle name="Normal 8 4 2 7" xfId="19844" xr:uid="{00000000-0005-0000-0000-00003D4E0000}"/>
    <cellStyle name="Normal 8 4 3" xfId="19845" xr:uid="{00000000-0005-0000-0000-00003E4E0000}"/>
    <cellStyle name="Normal 8 40" xfId="19846" xr:uid="{00000000-0005-0000-0000-00003F4E0000}"/>
    <cellStyle name="Normal 8 41" xfId="19847" xr:uid="{00000000-0005-0000-0000-0000404E0000}"/>
    <cellStyle name="Normal 8 42" xfId="19848" xr:uid="{00000000-0005-0000-0000-0000414E0000}"/>
    <cellStyle name="Normal 8 43" xfId="19849" xr:uid="{00000000-0005-0000-0000-0000424E0000}"/>
    <cellStyle name="Normal 8 44" xfId="19850" xr:uid="{00000000-0005-0000-0000-0000434E0000}"/>
    <cellStyle name="Normal 8 45" xfId="19851" xr:uid="{00000000-0005-0000-0000-0000444E0000}"/>
    <cellStyle name="Normal 8 46" xfId="19852" xr:uid="{00000000-0005-0000-0000-0000454E0000}"/>
    <cellStyle name="Normal 8 47" xfId="19853" xr:uid="{00000000-0005-0000-0000-0000464E0000}"/>
    <cellStyle name="Normal 8 48" xfId="19854" xr:uid="{00000000-0005-0000-0000-0000474E0000}"/>
    <cellStyle name="Normal 8 49" xfId="19855" xr:uid="{00000000-0005-0000-0000-0000484E0000}"/>
    <cellStyle name="Normal 8 5" xfId="19856" xr:uid="{00000000-0005-0000-0000-0000494E0000}"/>
    <cellStyle name="Normal 8 5 2" xfId="19857" xr:uid="{00000000-0005-0000-0000-00004A4E0000}"/>
    <cellStyle name="Normal 8 5 2 2" xfId="19858" xr:uid="{00000000-0005-0000-0000-00004B4E0000}"/>
    <cellStyle name="Normal 8 5 2 2 2" xfId="19859" xr:uid="{00000000-0005-0000-0000-00004C4E0000}"/>
    <cellStyle name="Normal 8 5 2 2 3" xfId="19860" xr:uid="{00000000-0005-0000-0000-00004D4E0000}"/>
    <cellStyle name="Normal 8 5 2 2 4" xfId="19861" xr:uid="{00000000-0005-0000-0000-00004E4E0000}"/>
    <cellStyle name="Normal 8 5 2 3" xfId="19862" xr:uid="{00000000-0005-0000-0000-00004F4E0000}"/>
    <cellStyle name="Normal 8 5 2 4" xfId="19863" xr:uid="{00000000-0005-0000-0000-0000504E0000}"/>
    <cellStyle name="Normal 8 5 2 5" xfId="19864" xr:uid="{00000000-0005-0000-0000-0000514E0000}"/>
    <cellStyle name="Normal 8 5 3" xfId="19865" xr:uid="{00000000-0005-0000-0000-0000524E0000}"/>
    <cellStyle name="Normal 8 5 4" xfId="19866" xr:uid="{00000000-0005-0000-0000-0000534E0000}"/>
    <cellStyle name="Normal 8 5 4 2" xfId="19867" xr:uid="{00000000-0005-0000-0000-0000544E0000}"/>
    <cellStyle name="Normal 8 5 4 3" xfId="19868" xr:uid="{00000000-0005-0000-0000-0000554E0000}"/>
    <cellStyle name="Normal 8 5 4 4" xfId="19869" xr:uid="{00000000-0005-0000-0000-0000564E0000}"/>
    <cellStyle name="Normal 8 5 5" xfId="19870" xr:uid="{00000000-0005-0000-0000-0000574E0000}"/>
    <cellStyle name="Normal 8 5 6" xfId="19871" xr:uid="{00000000-0005-0000-0000-0000584E0000}"/>
    <cellStyle name="Normal 8 5 7" xfId="19872" xr:uid="{00000000-0005-0000-0000-0000594E0000}"/>
    <cellStyle name="Normal 8 50" xfId="19873" xr:uid="{00000000-0005-0000-0000-00005A4E0000}"/>
    <cellStyle name="Normal 8 51" xfId="19874" xr:uid="{00000000-0005-0000-0000-00005B4E0000}"/>
    <cellStyle name="Normal 8 52" xfId="19875" xr:uid="{00000000-0005-0000-0000-00005C4E0000}"/>
    <cellStyle name="Normal 8 53" xfId="19876" xr:uid="{00000000-0005-0000-0000-00005D4E0000}"/>
    <cellStyle name="Normal 8 54" xfId="19877" xr:uid="{00000000-0005-0000-0000-00005E4E0000}"/>
    <cellStyle name="Normal 8 55" xfId="19878" xr:uid="{00000000-0005-0000-0000-00005F4E0000}"/>
    <cellStyle name="Normal 8 56" xfId="19879" xr:uid="{00000000-0005-0000-0000-0000604E0000}"/>
    <cellStyle name="Normal 8 57" xfId="19880" xr:uid="{00000000-0005-0000-0000-0000614E0000}"/>
    <cellStyle name="Normal 8 58" xfId="19881" xr:uid="{00000000-0005-0000-0000-0000624E0000}"/>
    <cellStyle name="Normal 8 59" xfId="19882" xr:uid="{00000000-0005-0000-0000-0000634E0000}"/>
    <cellStyle name="Normal 8 6" xfId="19883" xr:uid="{00000000-0005-0000-0000-0000644E0000}"/>
    <cellStyle name="Normal 8 6 2" xfId="19884" xr:uid="{00000000-0005-0000-0000-0000654E0000}"/>
    <cellStyle name="Normal 8 6 2 2" xfId="19885" xr:uid="{00000000-0005-0000-0000-0000664E0000}"/>
    <cellStyle name="Normal 8 6 2 2 2" xfId="19886" xr:uid="{00000000-0005-0000-0000-0000674E0000}"/>
    <cellStyle name="Normal 8 6 2 2 3" xfId="19887" xr:uid="{00000000-0005-0000-0000-0000684E0000}"/>
    <cellStyle name="Normal 8 6 2 2 4" xfId="19888" xr:uid="{00000000-0005-0000-0000-0000694E0000}"/>
    <cellStyle name="Normal 8 6 2 3" xfId="19889" xr:uid="{00000000-0005-0000-0000-00006A4E0000}"/>
    <cellStyle name="Normal 8 6 2 4" xfId="19890" xr:uid="{00000000-0005-0000-0000-00006B4E0000}"/>
    <cellStyle name="Normal 8 6 2 5" xfId="19891" xr:uid="{00000000-0005-0000-0000-00006C4E0000}"/>
    <cellStyle name="Normal 8 6 3" xfId="19892" xr:uid="{00000000-0005-0000-0000-00006D4E0000}"/>
    <cellStyle name="Normal 8 6 4" xfId="19893" xr:uid="{00000000-0005-0000-0000-00006E4E0000}"/>
    <cellStyle name="Normal 8 6 4 2" xfId="19894" xr:uid="{00000000-0005-0000-0000-00006F4E0000}"/>
    <cellStyle name="Normal 8 6 4 3" xfId="19895" xr:uid="{00000000-0005-0000-0000-0000704E0000}"/>
    <cellStyle name="Normal 8 6 4 4" xfId="19896" xr:uid="{00000000-0005-0000-0000-0000714E0000}"/>
    <cellStyle name="Normal 8 6 5" xfId="19897" xr:uid="{00000000-0005-0000-0000-0000724E0000}"/>
    <cellStyle name="Normal 8 6 6" xfId="19898" xr:uid="{00000000-0005-0000-0000-0000734E0000}"/>
    <cellStyle name="Normal 8 6 7" xfId="19899" xr:uid="{00000000-0005-0000-0000-0000744E0000}"/>
    <cellStyle name="Normal 8 60" xfId="19900" xr:uid="{00000000-0005-0000-0000-0000754E0000}"/>
    <cellStyle name="Normal 8 61" xfId="19901" xr:uid="{00000000-0005-0000-0000-0000764E0000}"/>
    <cellStyle name="Normal 8 62" xfId="19902" xr:uid="{00000000-0005-0000-0000-0000774E0000}"/>
    <cellStyle name="Normal 8 63" xfId="19903" xr:uid="{00000000-0005-0000-0000-0000784E0000}"/>
    <cellStyle name="Normal 8 64" xfId="19904" xr:uid="{00000000-0005-0000-0000-0000794E0000}"/>
    <cellStyle name="Normal 8 65" xfId="19905" xr:uid="{00000000-0005-0000-0000-00007A4E0000}"/>
    <cellStyle name="Normal 8 66" xfId="19906" xr:uid="{00000000-0005-0000-0000-00007B4E0000}"/>
    <cellStyle name="Normal 8 67" xfId="19907" xr:uid="{00000000-0005-0000-0000-00007C4E0000}"/>
    <cellStyle name="Normal 8 68" xfId="19908" xr:uid="{00000000-0005-0000-0000-00007D4E0000}"/>
    <cellStyle name="Normal 8 69" xfId="19909" xr:uid="{00000000-0005-0000-0000-00007E4E0000}"/>
    <cellStyle name="Normal 8 7" xfId="19910" xr:uid="{00000000-0005-0000-0000-00007F4E0000}"/>
    <cellStyle name="Normal 8 7 2" xfId="19911" xr:uid="{00000000-0005-0000-0000-0000804E0000}"/>
    <cellStyle name="Normal 8 7 2 2" xfId="19912" xr:uid="{00000000-0005-0000-0000-0000814E0000}"/>
    <cellStyle name="Normal 8 7 2 2 2" xfId="19913" xr:uid="{00000000-0005-0000-0000-0000824E0000}"/>
    <cellStyle name="Normal 8 7 2 2 3" xfId="19914" xr:uid="{00000000-0005-0000-0000-0000834E0000}"/>
    <cellStyle name="Normal 8 7 2 2 4" xfId="19915" xr:uid="{00000000-0005-0000-0000-0000844E0000}"/>
    <cellStyle name="Normal 8 7 2 3" xfId="19916" xr:uid="{00000000-0005-0000-0000-0000854E0000}"/>
    <cellStyle name="Normal 8 7 2 4" xfId="19917" xr:uid="{00000000-0005-0000-0000-0000864E0000}"/>
    <cellStyle name="Normal 8 7 2 5" xfId="19918" xr:uid="{00000000-0005-0000-0000-0000874E0000}"/>
    <cellStyle name="Normal 8 7 3" xfId="19919" xr:uid="{00000000-0005-0000-0000-0000884E0000}"/>
    <cellStyle name="Normal 8 7 4" xfId="19920" xr:uid="{00000000-0005-0000-0000-0000894E0000}"/>
    <cellStyle name="Normal 8 7 4 2" xfId="19921" xr:uid="{00000000-0005-0000-0000-00008A4E0000}"/>
    <cellStyle name="Normal 8 7 4 3" xfId="19922" xr:uid="{00000000-0005-0000-0000-00008B4E0000}"/>
    <cellStyle name="Normal 8 7 4 4" xfId="19923" xr:uid="{00000000-0005-0000-0000-00008C4E0000}"/>
    <cellStyle name="Normal 8 7 5" xfId="19924" xr:uid="{00000000-0005-0000-0000-00008D4E0000}"/>
    <cellStyle name="Normal 8 7 6" xfId="19925" xr:uid="{00000000-0005-0000-0000-00008E4E0000}"/>
    <cellStyle name="Normal 8 7 7" xfId="19926" xr:uid="{00000000-0005-0000-0000-00008F4E0000}"/>
    <cellStyle name="Normal 8 70" xfId="19927" xr:uid="{00000000-0005-0000-0000-0000904E0000}"/>
    <cellStyle name="Normal 8 71" xfId="19928" xr:uid="{00000000-0005-0000-0000-0000914E0000}"/>
    <cellStyle name="Normal 8 72" xfId="19929" xr:uid="{00000000-0005-0000-0000-0000924E0000}"/>
    <cellStyle name="Normal 8 73" xfId="19930" xr:uid="{00000000-0005-0000-0000-0000934E0000}"/>
    <cellStyle name="Normal 8 74" xfId="19931" xr:uid="{00000000-0005-0000-0000-0000944E0000}"/>
    <cellStyle name="Normal 8 75" xfId="19932" xr:uid="{00000000-0005-0000-0000-0000954E0000}"/>
    <cellStyle name="Normal 8 76" xfId="19933" xr:uid="{00000000-0005-0000-0000-0000964E0000}"/>
    <cellStyle name="Normal 8 77" xfId="19934" xr:uid="{00000000-0005-0000-0000-0000974E0000}"/>
    <cellStyle name="Normal 8 78" xfId="19935" xr:uid="{00000000-0005-0000-0000-0000984E0000}"/>
    <cellStyle name="Normal 8 79" xfId="19936" xr:uid="{00000000-0005-0000-0000-0000994E0000}"/>
    <cellStyle name="Normal 8 8" xfId="19937" xr:uid="{00000000-0005-0000-0000-00009A4E0000}"/>
    <cellStyle name="Normal 8 8 2" xfId="19938" xr:uid="{00000000-0005-0000-0000-00009B4E0000}"/>
    <cellStyle name="Normal 8 8 2 2" xfId="19939" xr:uid="{00000000-0005-0000-0000-00009C4E0000}"/>
    <cellStyle name="Normal 8 8 2 2 2" xfId="19940" xr:uid="{00000000-0005-0000-0000-00009D4E0000}"/>
    <cellStyle name="Normal 8 8 2 2 3" xfId="19941" xr:uid="{00000000-0005-0000-0000-00009E4E0000}"/>
    <cellStyle name="Normal 8 8 2 2 4" xfId="19942" xr:uid="{00000000-0005-0000-0000-00009F4E0000}"/>
    <cellStyle name="Normal 8 8 2 3" xfId="19943" xr:uid="{00000000-0005-0000-0000-0000A04E0000}"/>
    <cellStyle name="Normal 8 8 2 4" xfId="19944" xr:uid="{00000000-0005-0000-0000-0000A14E0000}"/>
    <cellStyle name="Normal 8 8 2 5" xfId="19945" xr:uid="{00000000-0005-0000-0000-0000A24E0000}"/>
    <cellStyle name="Normal 8 8 3" xfId="19946" xr:uid="{00000000-0005-0000-0000-0000A34E0000}"/>
    <cellStyle name="Normal 8 8 4" xfId="19947" xr:uid="{00000000-0005-0000-0000-0000A44E0000}"/>
    <cellStyle name="Normal 8 8 4 2" xfId="19948" xr:uid="{00000000-0005-0000-0000-0000A54E0000}"/>
    <cellStyle name="Normal 8 8 4 3" xfId="19949" xr:uid="{00000000-0005-0000-0000-0000A64E0000}"/>
    <cellStyle name="Normal 8 8 4 4" xfId="19950" xr:uid="{00000000-0005-0000-0000-0000A74E0000}"/>
    <cellStyle name="Normal 8 8 5" xfId="19951" xr:uid="{00000000-0005-0000-0000-0000A84E0000}"/>
    <cellStyle name="Normal 8 8 6" xfId="19952" xr:uid="{00000000-0005-0000-0000-0000A94E0000}"/>
    <cellStyle name="Normal 8 8 7" xfId="19953" xr:uid="{00000000-0005-0000-0000-0000AA4E0000}"/>
    <cellStyle name="Normal 8 80" xfId="19954" xr:uid="{00000000-0005-0000-0000-0000AB4E0000}"/>
    <cellStyle name="Normal 8 81" xfId="19955" xr:uid="{00000000-0005-0000-0000-0000AC4E0000}"/>
    <cellStyle name="Normal 8 82" xfId="19956" xr:uid="{00000000-0005-0000-0000-0000AD4E0000}"/>
    <cellStyle name="Normal 8 83" xfId="19957" xr:uid="{00000000-0005-0000-0000-0000AE4E0000}"/>
    <cellStyle name="Normal 8 84" xfId="19958" xr:uid="{00000000-0005-0000-0000-0000AF4E0000}"/>
    <cellStyle name="Normal 8 85" xfId="19959" xr:uid="{00000000-0005-0000-0000-0000B04E0000}"/>
    <cellStyle name="Normal 8 86" xfId="19960" xr:uid="{00000000-0005-0000-0000-0000B14E0000}"/>
    <cellStyle name="Normal 8 87" xfId="19961" xr:uid="{00000000-0005-0000-0000-0000B24E0000}"/>
    <cellStyle name="Normal 8 88" xfId="19962" xr:uid="{00000000-0005-0000-0000-0000B34E0000}"/>
    <cellStyle name="Normal 8 89" xfId="19963" xr:uid="{00000000-0005-0000-0000-0000B44E0000}"/>
    <cellStyle name="Normal 8 9" xfId="19964" xr:uid="{00000000-0005-0000-0000-0000B54E0000}"/>
    <cellStyle name="Normal 8 9 2" xfId="19965" xr:uid="{00000000-0005-0000-0000-0000B64E0000}"/>
    <cellStyle name="Normal 8 90" xfId="19966" xr:uid="{00000000-0005-0000-0000-0000B74E0000}"/>
    <cellStyle name="Normal 8 91" xfId="19967" xr:uid="{00000000-0005-0000-0000-0000B84E0000}"/>
    <cellStyle name="Normal 8 92" xfId="19968" xr:uid="{00000000-0005-0000-0000-0000B94E0000}"/>
    <cellStyle name="Normal 8 93" xfId="19969" xr:uid="{00000000-0005-0000-0000-0000BA4E0000}"/>
    <cellStyle name="Normal 8 94" xfId="19970" xr:uid="{00000000-0005-0000-0000-0000BB4E0000}"/>
    <cellStyle name="Normal 8 95" xfId="19971" xr:uid="{00000000-0005-0000-0000-0000BC4E0000}"/>
    <cellStyle name="Normal 8 95 2" xfId="19972" xr:uid="{00000000-0005-0000-0000-0000BD4E0000}"/>
    <cellStyle name="Normal 8 95 3" xfId="19973" xr:uid="{00000000-0005-0000-0000-0000BE4E0000}"/>
    <cellStyle name="Normal 8 95 4" xfId="19974" xr:uid="{00000000-0005-0000-0000-0000BF4E0000}"/>
    <cellStyle name="Normal 80" xfId="19975" xr:uid="{00000000-0005-0000-0000-0000C04E0000}"/>
    <cellStyle name="Normal 80 2" xfId="19976" xr:uid="{00000000-0005-0000-0000-0000C14E0000}"/>
    <cellStyle name="Normal 80 3" xfId="19977" xr:uid="{00000000-0005-0000-0000-0000C24E0000}"/>
    <cellStyle name="Normal 80 4" xfId="19978" xr:uid="{00000000-0005-0000-0000-0000C34E0000}"/>
    <cellStyle name="Normal 81" xfId="19979" xr:uid="{00000000-0005-0000-0000-0000C44E0000}"/>
    <cellStyle name="Normal 81 2" xfId="19980" xr:uid="{00000000-0005-0000-0000-0000C54E0000}"/>
    <cellStyle name="Normal 81 3" xfId="19981" xr:uid="{00000000-0005-0000-0000-0000C64E0000}"/>
    <cellStyle name="Normal 81 4" xfId="19982" xr:uid="{00000000-0005-0000-0000-0000C74E0000}"/>
    <cellStyle name="Normal 82" xfId="19983" xr:uid="{00000000-0005-0000-0000-0000C84E0000}"/>
    <cellStyle name="Normal 82 2" xfId="19984" xr:uid="{00000000-0005-0000-0000-0000C94E0000}"/>
    <cellStyle name="Normal 82 3" xfId="19985" xr:uid="{00000000-0005-0000-0000-0000CA4E0000}"/>
    <cellStyle name="Normal 82 4" xfId="19986" xr:uid="{00000000-0005-0000-0000-0000CB4E0000}"/>
    <cellStyle name="Normal 83" xfId="19987" xr:uid="{00000000-0005-0000-0000-0000CC4E0000}"/>
    <cellStyle name="Normal 83 2" xfId="19988" xr:uid="{00000000-0005-0000-0000-0000CD4E0000}"/>
    <cellStyle name="Normal 83 3" xfId="19989" xr:uid="{00000000-0005-0000-0000-0000CE4E0000}"/>
    <cellStyle name="Normal 83 4" xfId="19990" xr:uid="{00000000-0005-0000-0000-0000CF4E0000}"/>
    <cellStyle name="Normal 84" xfId="19991" xr:uid="{00000000-0005-0000-0000-0000D04E0000}"/>
    <cellStyle name="Normal 84 2" xfId="19992" xr:uid="{00000000-0005-0000-0000-0000D14E0000}"/>
    <cellStyle name="Normal 84 3" xfId="19993" xr:uid="{00000000-0005-0000-0000-0000D24E0000}"/>
    <cellStyle name="Normal 84 4" xfId="19994" xr:uid="{00000000-0005-0000-0000-0000D34E0000}"/>
    <cellStyle name="Normal 85" xfId="19995" xr:uid="{00000000-0005-0000-0000-0000D44E0000}"/>
    <cellStyle name="Normal 85 2" xfId="19996" xr:uid="{00000000-0005-0000-0000-0000D54E0000}"/>
    <cellStyle name="Normal 85 3" xfId="19997" xr:uid="{00000000-0005-0000-0000-0000D64E0000}"/>
    <cellStyle name="Normal 85 4" xfId="19998" xr:uid="{00000000-0005-0000-0000-0000D74E0000}"/>
    <cellStyle name="Normal 86" xfId="19999" xr:uid="{00000000-0005-0000-0000-0000D84E0000}"/>
    <cellStyle name="Normal 86 2" xfId="20000" xr:uid="{00000000-0005-0000-0000-0000D94E0000}"/>
    <cellStyle name="Normal 86 3" xfId="20001" xr:uid="{00000000-0005-0000-0000-0000DA4E0000}"/>
    <cellStyle name="Normal 86 4" xfId="20002" xr:uid="{00000000-0005-0000-0000-0000DB4E0000}"/>
    <cellStyle name="Normal 87" xfId="20003" xr:uid="{00000000-0005-0000-0000-0000DC4E0000}"/>
    <cellStyle name="Normal 87 2" xfId="20004" xr:uid="{00000000-0005-0000-0000-0000DD4E0000}"/>
    <cellStyle name="Normal 87 3" xfId="20005" xr:uid="{00000000-0005-0000-0000-0000DE4E0000}"/>
    <cellStyle name="Normal 87 4" xfId="20006" xr:uid="{00000000-0005-0000-0000-0000DF4E0000}"/>
    <cellStyle name="Normal 88" xfId="20007" xr:uid="{00000000-0005-0000-0000-0000E04E0000}"/>
    <cellStyle name="Normal 88 2" xfId="20008" xr:uid="{00000000-0005-0000-0000-0000E14E0000}"/>
    <cellStyle name="Normal 88 3" xfId="20009" xr:uid="{00000000-0005-0000-0000-0000E24E0000}"/>
    <cellStyle name="Normal 88 4" xfId="20010" xr:uid="{00000000-0005-0000-0000-0000E34E0000}"/>
    <cellStyle name="Normal 89" xfId="20011" xr:uid="{00000000-0005-0000-0000-0000E44E0000}"/>
    <cellStyle name="Normal 89 2" xfId="20012" xr:uid="{00000000-0005-0000-0000-0000E54E0000}"/>
    <cellStyle name="Normal 89 3" xfId="20013" xr:uid="{00000000-0005-0000-0000-0000E64E0000}"/>
    <cellStyle name="Normal 89 4" xfId="20014" xr:uid="{00000000-0005-0000-0000-0000E74E0000}"/>
    <cellStyle name="Normal 9" xfId="20015" xr:uid="{00000000-0005-0000-0000-0000E84E0000}"/>
    <cellStyle name="Normal 9 10" xfId="20016" xr:uid="{00000000-0005-0000-0000-0000E94E0000}"/>
    <cellStyle name="Normal 9 10 2" xfId="20017" xr:uid="{00000000-0005-0000-0000-0000EA4E0000}"/>
    <cellStyle name="Normal 9 11" xfId="20018" xr:uid="{00000000-0005-0000-0000-0000EB4E0000}"/>
    <cellStyle name="Normal 9 11 2" xfId="20019" xr:uid="{00000000-0005-0000-0000-0000EC4E0000}"/>
    <cellStyle name="Normal 9 11 3" xfId="20020" xr:uid="{00000000-0005-0000-0000-0000ED4E0000}"/>
    <cellStyle name="Normal 9 11 3 2" xfId="20021" xr:uid="{00000000-0005-0000-0000-0000EE4E0000}"/>
    <cellStyle name="Normal 9 11 3 3" xfId="20022" xr:uid="{00000000-0005-0000-0000-0000EF4E0000}"/>
    <cellStyle name="Normal 9 11 3 4" xfId="20023" xr:uid="{00000000-0005-0000-0000-0000F04E0000}"/>
    <cellStyle name="Normal 9 11 4" xfId="20024" xr:uid="{00000000-0005-0000-0000-0000F14E0000}"/>
    <cellStyle name="Normal 9 11 5" xfId="20025" xr:uid="{00000000-0005-0000-0000-0000F24E0000}"/>
    <cellStyle name="Normal 9 11 6" xfId="20026" xr:uid="{00000000-0005-0000-0000-0000F34E0000}"/>
    <cellStyle name="Normal 9 12" xfId="20027" xr:uid="{00000000-0005-0000-0000-0000F44E0000}"/>
    <cellStyle name="Normal 9 13" xfId="20028" xr:uid="{00000000-0005-0000-0000-0000F54E0000}"/>
    <cellStyle name="Normal 9 14" xfId="20029" xr:uid="{00000000-0005-0000-0000-0000F64E0000}"/>
    <cellStyle name="Normal 9 15" xfId="20030" xr:uid="{00000000-0005-0000-0000-0000F74E0000}"/>
    <cellStyle name="Normal 9 16" xfId="20031" xr:uid="{00000000-0005-0000-0000-0000F84E0000}"/>
    <cellStyle name="Normal 9 17" xfId="20032" xr:uid="{00000000-0005-0000-0000-0000F94E0000}"/>
    <cellStyle name="Normal 9 18" xfId="20033" xr:uid="{00000000-0005-0000-0000-0000FA4E0000}"/>
    <cellStyle name="Normal 9 19" xfId="20034" xr:uid="{00000000-0005-0000-0000-0000FB4E0000}"/>
    <cellStyle name="Normal 9 2" xfId="20035" xr:uid="{00000000-0005-0000-0000-0000FC4E0000}"/>
    <cellStyle name="Normal 9 2 2" xfId="20036" xr:uid="{00000000-0005-0000-0000-0000FD4E0000}"/>
    <cellStyle name="Normal 9 2 3" xfId="20037" xr:uid="{00000000-0005-0000-0000-0000FE4E0000}"/>
    <cellStyle name="Normal 9 2 3 2" xfId="20038" xr:uid="{00000000-0005-0000-0000-0000FF4E0000}"/>
    <cellStyle name="Normal 9 2 3 2 2" xfId="20039" xr:uid="{00000000-0005-0000-0000-0000004F0000}"/>
    <cellStyle name="Normal 9 2 3 2 2 2" xfId="20040" xr:uid="{00000000-0005-0000-0000-0000014F0000}"/>
    <cellStyle name="Normal 9 2 3 2 2 3" xfId="20041" xr:uid="{00000000-0005-0000-0000-0000024F0000}"/>
    <cellStyle name="Normal 9 2 3 2 2 4" xfId="20042" xr:uid="{00000000-0005-0000-0000-0000034F0000}"/>
    <cellStyle name="Normal 9 2 3 2 3" xfId="20043" xr:uid="{00000000-0005-0000-0000-0000044F0000}"/>
    <cellStyle name="Normal 9 2 3 2 4" xfId="20044" xr:uid="{00000000-0005-0000-0000-0000054F0000}"/>
    <cellStyle name="Normal 9 2 3 2 5" xfId="20045" xr:uid="{00000000-0005-0000-0000-0000064F0000}"/>
    <cellStyle name="Normal 9 2 3 3" xfId="20046" xr:uid="{00000000-0005-0000-0000-0000074F0000}"/>
    <cellStyle name="Normal 9 2 3 4" xfId="20047" xr:uid="{00000000-0005-0000-0000-0000084F0000}"/>
    <cellStyle name="Normal 9 2 3 4 2" xfId="20048" xr:uid="{00000000-0005-0000-0000-0000094F0000}"/>
    <cellStyle name="Normal 9 2 3 4 3" xfId="20049" xr:uid="{00000000-0005-0000-0000-00000A4F0000}"/>
    <cellStyle name="Normal 9 2 3 4 4" xfId="20050" xr:uid="{00000000-0005-0000-0000-00000B4F0000}"/>
    <cellStyle name="Normal 9 2 3 5" xfId="20051" xr:uid="{00000000-0005-0000-0000-00000C4F0000}"/>
    <cellStyle name="Normal 9 2 3 6" xfId="20052" xr:uid="{00000000-0005-0000-0000-00000D4F0000}"/>
    <cellStyle name="Normal 9 2 3 7" xfId="20053" xr:uid="{00000000-0005-0000-0000-00000E4F0000}"/>
    <cellStyle name="Normal 9 2 4" xfId="20054" xr:uid="{00000000-0005-0000-0000-00000F4F0000}"/>
    <cellStyle name="Normal 9 20" xfId="20055" xr:uid="{00000000-0005-0000-0000-0000104F0000}"/>
    <cellStyle name="Normal 9 21" xfId="20056" xr:uid="{00000000-0005-0000-0000-0000114F0000}"/>
    <cellStyle name="Normal 9 22" xfId="20057" xr:uid="{00000000-0005-0000-0000-0000124F0000}"/>
    <cellStyle name="Normal 9 23" xfId="20058" xr:uid="{00000000-0005-0000-0000-0000134F0000}"/>
    <cellStyle name="Normal 9 24" xfId="20059" xr:uid="{00000000-0005-0000-0000-0000144F0000}"/>
    <cellStyle name="Normal 9 25" xfId="20060" xr:uid="{00000000-0005-0000-0000-0000154F0000}"/>
    <cellStyle name="Normal 9 26" xfId="20061" xr:uid="{00000000-0005-0000-0000-0000164F0000}"/>
    <cellStyle name="Normal 9 27" xfId="20062" xr:uid="{00000000-0005-0000-0000-0000174F0000}"/>
    <cellStyle name="Normal 9 28" xfId="20063" xr:uid="{00000000-0005-0000-0000-0000184F0000}"/>
    <cellStyle name="Normal 9 29" xfId="20064" xr:uid="{00000000-0005-0000-0000-0000194F0000}"/>
    <cellStyle name="Normal 9 3" xfId="20065" xr:uid="{00000000-0005-0000-0000-00001A4F0000}"/>
    <cellStyle name="Normal 9 3 2" xfId="20066" xr:uid="{00000000-0005-0000-0000-00001B4F0000}"/>
    <cellStyle name="Normal 9 3 2 2" xfId="20067" xr:uid="{00000000-0005-0000-0000-00001C4F0000}"/>
    <cellStyle name="Normal 9 3 2 2 2" xfId="20068" xr:uid="{00000000-0005-0000-0000-00001D4F0000}"/>
    <cellStyle name="Normal 9 3 2 2 2 2" xfId="20069" xr:uid="{00000000-0005-0000-0000-00001E4F0000}"/>
    <cellStyle name="Normal 9 3 2 2 2 3" xfId="20070" xr:uid="{00000000-0005-0000-0000-00001F4F0000}"/>
    <cellStyle name="Normal 9 3 2 2 2 4" xfId="20071" xr:uid="{00000000-0005-0000-0000-0000204F0000}"/>
    <cellStyle name="Normal 9 3 2 2 3" xfId="20072" xr:uid="{00000000-0005-0000-0000-0000214F0000}"/>
    <cellStyle name="Normal 9 3 2 2 4" xfId="20073" xr:uid="{00000000-0005-0000-0000-0000224F0000}"/>
    <cellStyle name="Normal 9 3 2 2 5" xfId="20074" xr:uid="{00000000-0005-0000-0000-0000234F0000}"/>
    <cellStyle name="Normal 9 3 2 3" xfId="20075" xr:uid="{00000000-0005-0000-0000-0000244F0000}"/>
    <cellStyle name="Normal 9 3 2 4" xfId="20076" xr:uid="{00000000-0005-0000-0000-0000254F0000}"/>
    <cellStyle name="Normal 9 3 2 4 2" xfId="20077" xr:uid="{00000000-0005-0000-0000-0000264F0000}"/>
    <cellStyle name="Normal 9 3 2 4 3" xfId="20078" xr:uid="{00000000-0005-0000-0000-0000274F0000}"/>
    <cellStyle name="Normal 9 3 2 4 4" xfId="20079" xr:uid="{00000000-0005-0000-0000-0000284F0000}"/>
    <cellStyle name="Normal 9 3 2 5" xfId="20080" xr:uid="{00000000-0005-0000-0000-0000294F0000}"/>
    <cellStyle name="Normal 9 3 2 6" xfId="20081" xr:uid="{00000000-0005-0000-0000-00002A4F0000}"/>
    <cellStyle name="Normal 9 3 2 7" xfId="20082" xr:uid="{00000000-0005-0000-0000-00002B4F0000}"/>
    <cellStyle name="Normal 9 3 3" xfId="20083" xr:uid="{00000000-0005-0000-0000-00002C4F0000}"/>
    <cellStyle name="Normal 9 3 4" xfId="20084" xr:uid="{00000000-0005-0000-0000-00002D4F0000}"/>
    <cellStyle name="Normal 9 30" xfId="20085" xr:uid="{00000000-0005-0000-0000-00002E4F0000}"/>
    <cellStyle name="Normal 9 31" xfId="20086" xr:uid="{00000000-0005-0000-0000-00002F4F0000}"/>
    <cellStyle name="Normal 9 32" xfId="20087" xr:uid="{00000000-0005-0000-0000-0000304F0000}"/>
    <cellStyle name="Normal 9 33" xfId="20088" xr:uid="{00000000-0005-0000-0000-0000314F0000}"/>
    <cellStyle name="Normal 9 34" xfId="20089" xr:uid="{00000000-0005-0000-0000-0000324F0000}"/>
    <cellStyle name="Normal 9 35" xfId="20090" xr:uid="{00000000-0005-0000-0000-0000334F0000}"/>
    <cellStyle name="Normal 9 36" xfId="20091" xr:uid="{00000000-0005-0000-0000-0000344F0000}"/>
    <cellStyle name="Normal 9 37" xfId="20092" xr:uid="{00000000-0005-0000-0000-0000354F0000}"/>
    <cellStyle name="Normal 9 38" xfId="20093" xr:uid="{00000000-0005-0000-0000-0000364F0000}"/>
    <cellStyle name="Normal 9 39" xfId="20094" xr:uid="{00000000-0005-0000-0000-0000374F0000}"/>
    <cellStyle name="Normal 9 4" xfId="20095" xr:uid="{00000000-0005-0000-0000-0000384F0000}"/>
    <cellStyle name="Normal 9 4 2" xfId="20096" xr:uid="{00000000-0005-0000-0000-0000394F0000}"/>
    <cellStyle name="Normal 9 4 3" xfId="20097" xr:uid="{00000000-0005-0000-0000-00003A4F0000}"/>
    <cellStyle name="Normal 9 4 3 2" xfId="20098" xr:uid="{00000000-0005-0000-0000-00003B4F0000}"/>
    <cellStyle name="Normal 9 4 3 2 2" xfId="20099" xr:uid="{00000000-0005-0000-0000-00003C4F0000}"/>
    <cellStyle name="Normal 9 4 3 2 2 2" xfId="20100" xr:uid="{00000000-0005-0000-0000-00003D4F0000}"/>
    <cellStyle name="Normal 9 4 3 2 2 3" xfId="20101" xr:uid="{00000000-0005-0000-0000-00003E4F0000}"/>
    <cellStyle name="Normal 9 4 3 2 2 4" xfId="20102" xr:uid="{00000000-0005-0000-0000-00003F4F0000}"/>
    <cellStyle name="Normal 9 4 3 2 3" xfId="20103" xr:uid="{00000000-0005-0000-0000-0000404F0000}"/>
    <cellStyle name="Normal 9 4 3 2 4" xfId="20104" xr:uid="{00000000-0005-0000-0000-0000414F0000}"/>
    <cellStyle name="Normal 9 4 3 2 5" xfId="20105" xr:uid="{00000000-0005-0000-0000-0000424F0000}"/>
    <cellStyle name="Normal 9 4 3 3" xfId="20106" xr:uid="{00000000-0005-0000-0000-0000434F0000}"/>
    <cellStyle name="Normal 9 4 3 4" xfId="20107" xr:uid="{00000000-0005-0000-0000-0000444F0000}"/>
    <cellStyle name="Normal 9 4 3 4 2" xfId="20108" xr:uid="{00000000-0005-0000-0000-0000454F0000}"/>
    <cellStyle name="Normal 9 4 3 4 3" xfId="20109" xr:uid="{00000000-0005-0000-0000-0000464F0000}"/>
    <cellStyle name="Normal 9 4 3 4 4" xfId="20110" xr:uid="{00000000-0005-0000-0000-0000474F0000}"/>
    <cellStyle name="Normal 9 4 3 5" xfId="20111" xr:uid="{00000000-0005-0000-0000-0000484F0000}"/>
    <cellStyle name="Normal 9 4 3 6" xfId="20112" xr:uid="{00000000-0005-0000-0000-0000494F0000}"/>
    <cellStyle name="Normal 9 4 3 7" xfId="20113" xr:uid="{00000000-0005-0000-0000-00004A4F0000}"/>
    <cellStyle name="Normal 9 4 4" xfId="20114" xr:uid="{00000000-0005-0000-0000-00004B4F0000}"/>
    <cellStyle name="Normal 9 40" xfId="20115" xr:uid="{00000000-0005-0000-0000-00004C4F0000}"/>
    <cellStyle name="Normal 9 41" xfId="20116" xr:uid="{00000000-0005-0000-0000-00004D4F0000}"/>
    <cellStyle name="Normal 9 42" xfId="20117" xr:uid="{00000000-0005-0000-0000-00004E4F0000}"/>
    <cellStyle name="Normal 9 43" xfId="20118" xr:uid="{00000000-0005-0000-0000-00004F4F0000}"/>
    <cellStyle name="Normal 9 44" xfId="20119" xr:uid="{00000000-0005-0000-0000-0000504F0000}"/>
    <cellStyle name="Normal 9 45" xfId="20120" xr:uid="{00000000-0005-0000-0000-0000514F0000}"/>
    <cellStyle name="Normal 9 46" xfId="20121" xr:uid="{00000000-0005-0000-0000-0000524F0000}"/>
    <cellStyle name="Normal 9 47" xfId="20122" xr:uid="{00000000-0005-0000-0000-0000534F0000}"/>
    <cellStyle name="Normal 9 48" xfId="20123" xr:uid="{00000000-0005-0000-0000-0000544F0000}"/>
    <cellStyle name="Normal 9 49" xfId="20124" xr:uid="{00000000-0005-0000-0000-0000554F0000}"/>
    <cellStyle name="Normal 9 5" xfId="20125" xr:uid="{00000000-0005-0000-0000-0000564F0000}"/>
    <cellStyle name="Normal 9 5 10" xfId="20126" xr:uid="{00000000-0005-0000-0000-0000574F0000}"/>
    <cellStyle name="Normal 9 5 2" xfId="20127" xr:uid="{00000000-0005-0000-0000-0000584F0000}"/>
    <cellStyle name="Normal 9 5 2 2" xfId="20128" xr:uid="{00000000-0005-0000-0000-0000594F0000}"/>
    <cellStyle name="Normal 9 5 2 2 2" xfId="20129" xr:uid="{00000000-0005-0000-0000-00005A4F0000}"/>
    <cellStyle name="Normal 9 5 2 2 2 2" xfId="20130" xr:uid="{00000000-0005-0000-0000-00005B4F0000}"/>
    <cellStyle name="Normal 9 5 2 2 2 3" xfId="20131" xr:uid="{00000000-0005-0000-0000-00005C4F0000}"/>
    <cellStyle name="Normal 9 5 2 2 2 4" xfId="20132" xr:uid="{00000000-0005-0000-0000-00005D4F0000}"/>
    <cellStyle name="Normal 9 5 2 2 3" xfId="20133" xr:uid="{00000000-0005-0000-0000-00005E4F0000}"/>
    <cellStyle name="Normal 9 5 2 2 4" xfId="20134" xr:uid="{00000000-0005-0000-0000-00005F4F0000}"/>
    <cellStyle name="Normal 9 5 2 2 5" xfId="20135" xr:uid="{00000000-0005-0000-0000-0000604F0000}"/>
    <cellStyle name="Normal 9 5 2 3" xfId="20136" xr:uid="{00000000-0005-0000-0000-0000614F0000}"/>
    <cellStyle name="Normal 9 5 2 4" xfId="20137" xr:uid="{00000000-0005-0000-0000-0000624F0000}"/>
    <cellStyle name="Normal 9 5 2 4 2" xfId="20138" xr:uid="{00000000-0005-0000-0000-0000634F0000}"/>
    <cellStyle name="Normal 9 5 2 4 3" xfId="20139" xr:uid="{00000000-0005-0000-0000-0000644F0000}"/>
    <cellStyle name="Normal 9 5 2 4 4" xfId="20140" xr:uid="{00000000-0005-0000-0000-0000654F0000}"/>
    <cellStyle name="Normal 9 5 2 5" xfId="20141" xr:uid="{00000000-0005-0000-0000-0000664F0000}"/>
    <cellStyle name="Normal 9 5 2 6" xfId="20142" xr:uid="{00000000-0005-0000-0000-0000674F0000}"/>
    <cellStyle name="Normal 9 5 2 7" xfId="20143" xr:uid="{00000000-0005-0000-0000-0000684F0000}"/>
    <cellStyle name="Normal 9 5 3" xfId="20144" xr:uid="{00000000-0005-0000-0000-0000694F0000}"/>
    <cellStyle name="Normal 9 5 3 2" xfId="20145" xr:uid="{00000000-0005-0000-0000-00006A4F0000}"/>
    <cellStyle name="Normal 9 5 3 2 2" xfId="20146" xr:uid="{00000000-0005-0000-0000-00006B4F0000}"/>
    <cellStyle name="Normal 9 5 3 2 2 2" xfId="20147" xr:uid="{00000000-0005-0000-0000-00006C4F0000}"/>
    <cellStyle name="Normal 9 5 3 2 2 3" xfId="20148" xr:uid="{00000000-0005-0000-0000-00006D4F0000}"/>
    <cellStyle name="Normal 9 5 3 2 2 4" xfId="20149" xr:uid="{00000000-0005-0000-0000-00006E4F0000}"/>
    <cellStyle name="Normal 9 5 3 2 3" xfId="20150" xr:uid="{00000000-0005-0000-0000-00006F4F0000}"/>
    <cellStyle name="Normal 9 5 3 2 4" xfId="20151" xr:uid="{00000000-0005-0000-0000-0000704F0000}"/>
    <cellStyle name="Normal 9 5 3 2 5" xfId="20152" xr:uid="{00000000-0005-0000-0000-0000714F0000}"/>
    <cellStyle name="Normal 9 5 3 3" xfId="20153" xr:uid="{00000000-0005-0000-0000-0000724F0000}"/>
    <cellStyle name="Normal 9 5 3 3 2" xfId="20154" xr:uid="{00000000-0005-0000-0000-0000734F0000}"/>
    <cellStyle name="Normal 9 5 3 3 3" xfId="20155" xr:uid="{00000000-0005-0000-0000-0000744F0000}"/>
    <cellStyle name="Normal 9 5 3 3 4" xfId="20156" xr:uid="{00000000-0005-0000-0000-0000754F0000}"/>
    <cellStyle name="Normal 9 5 3 4" xfId="20157" xr:uid="{00000000-0005-0000-0000-0000764F0000}"/>
    <cellStyle name="Normal 9 5 3 5" xfId="20158" xr:uid="{00000000-0005-0000-0000-0000774F0000}"/>
    <cellStyle name="Normal 9 5 3 6" xfId="20159" xr:uid="{00000000-0005-0000-0000-0000784F0000}"/>
    <cellStyle name="Normal 9 5 4" xfId="20160" xr:uid="{00000000-0005-0000-0000-0000794F0000}"/>
    <cellStyle name="Normal 9 5 4 2" xfId="20161" xr:uid="{00000000-0005-0000-0000-00007A4F0000}"/>
    <cellStyle name="Normal 9 5 4 2 2" xfId="20162" xr:uid="{00000000-0005-0000-0000-00007B4F0000}"/>
    <cellStyle name="Normal 9 5 4 2 2 2" xfId="20163" xr:uid="{00000000-0005-0000-0000-00007C4F0000}"/>
    <cellStyle name="Normal 9 5 4 2 2 3" xfId="20164" xr:uid="{00000000-0005-0000-0000-00007D4F0000}"/>
    <cellStyle name="Normal 9 5 4 2 2 4" xfId="20165" xr:uid="{00000000-0005-0000-0000-00007E4F0000}"/>
    <cellStyle name="Normal 9 5 4 2 3" xfId="20166" xr:uid="{00000000-0005-0000-0000-00007F4F0000}"/>
    <cellStyle name="Normal 9 5 4 2 4" xfId="20167" xr:uid="{00000000-0005-0000-0000-0000804F0000}"/>
    <cellStyle name="Normal 9 5 4 2 5" xfId="20168" xr:uid="{00000000-0005-0000-0000-0000814F0000}"/>
    <cellStyle name="Normal 9 5 4 3" xfId="20169" xr:uid="{00000000-0005-0000-0000-0000824F0000}"/>
    <cellStyle name="Normal 9 5 4 3 2" xfId="20170" xr:uid="{00000000-0005-0000-0000-0000834F0000}"/>
    <cellStyle name="Normal 9 5 4 3 3" xfId="20171" xr:uid="{00000000-0005-0000-0000-0000844F0000}"/>
    <cellStyle name="Normal 9 5 4 3 4" xfId="20172" xr:uid="{00000000-0005-0000-0000-0000854F0000}"/>
    <cellStyle name="Normal 9 5 4 4" xfId="20173" xr:uid="{00000000-0005-0000-0000-0000864F0000}"/>
    <cellStyle name="Normal 9 5 4 5" xfId="20174" xr:uid="{00000000-0005-0000-0000-0000874F0000}"/>
    <cellStyle name="Normal 9 5 4 6" xfId="20175" xr:uid="{00000000-0005-0000-0000-0000884F0000}"/>
    <cellStyle name="Normal 9 5 5" xfId="20176" xr:uid="{00000000-0005-0000-0000-0000894F0000}"/>
    <cellStyle name="Normal 9 5 5 2" xfId="20177" xr:uid="{00000000-0005-0000-0000-00008A4F0000}"/>
    <cellStyle name="Normal 9 5 5 2 2" xfId="20178" xr:uid="{00000000-0005-0000-0000-00008B4F0000}"/>
    <cellStyle name="Normal 9 5 5 2 3" xfId="20179" xr:uid="{00000000-0005-0000-0000-00008C4F0000}"/>
    <cellStyle name="Normal 9 5 5 2 4" xfId="20180" xr:uid="{00000000-0005-0000-0000-00008D4F0000}"/>
    <cellStyle name="Normal 9 5 5 3" xfId="20181" xr:uid="{00000000-0005-0000-0000-00008E4F0000}"/>
    <cellStyle name="Normal 9 5 5 4" xfId="20182" xr:uid="{00000000-0005-0000-0000-00008F4F0000}"/>
    <cellStyle name="Normal 9 5 5 5" xfId="20183" xr:uid="{00000000-0005-0000-0000-0000904F0000}"/>
    <cellStyle name="Normal 9 5 6" xfId="20184" xr:uid="{00000000-0005-0000-0000-0000914F0000}"/>
    <cellStyle name="Normal 9 5 7" xfId="20185" xr:uid="{00000000-0005-0000-0000-0000924F0000}"/>
    <cellStyle name="Normal 9 5 7 2" xfId="20186" xr:uid="{00000000-0005-0000-0000-0000934F0000}"/>
    <cellStyle name="Normal 9 5 7 3" xfId="20187" xr:uid="{00000000-0005-0000-0000-0000944F0000}"/>
    <cellStyle name="Normal 9 5 7 4" xfId="20188" xr:uid="{00000000-0005-0000-0000-0000954F0000}"/>
    <cellStyle name="Normal 9 5 8" xfId="20189" xr:uid="{00000000-0005-0000-0000-0000964F0000}"/>
    <cellStyle name="Normal 9 5 9" xfId="20190" xr:uid="{00000000-0005-0000-0000-0000974F0000}"/>
    <cellStyle name="Normal 9 50" xfId="20191" xr:uid="{00000000-0005-0000-0000-0000984F0000}"/>
    <cellStyle name="Normal 9 51" xfId="20192" xr:uid="{00000000-0005-0000-0000-0000994F0000}"/>
    <cellStyle name="Normal 9 52" xfId="20193" xr:uid="{00000000-0005-0000-0000-00009A4F0000}"/>
    <cellStyle name="Normal 9 53" xfId="20194" xr:uid="{00000000-0005-0000-0000-00009B4F0000}"/>
    <cellStyle name="Normal 9 54" xfId="20195" xr:uid="{00000000-0005-0000-0000-00009C4F0000}"/>
    <cellStyle name="Normal 9 55" xfId="20196" xr:uid="{00000000-0005-0000-0000-00009D4F0000}"/>
    <cellStyle name="Normal 9 56" xfId="20197" xr:uid="{00000000-0005-0000-0000-00009E4F0000}"/>
    <cellStyle name="Normal 9 57" xfId="20198" xr:uid="{00000000-0005-0000-0000-00009F4F0000}"/>
    <cellStyle name="Normal 9 58" xfId="20199" xr:uid="{00000000-0005-0000-0000-0000A04F0000}"/>
    <cellStyle name="Normal 9 59" xfId="20200" xr:uid="{00000000-0005-0000-0000-0000A14F0000}"/>
    <cellStyle name="Normal 9 6" xfId="20201" xr:uid="{00000000-0005-0000-0000-0000A24F0000}"/>
    <cellStyle name="Normal 9 6 2" xfId="20202" xr:uid="{00000000-0005-0000-0000-0000A34F0000}"/>
    <cellStyle name="Normal 9 6 2 2" xfId="20203" xr:uid="{00000000-0005-0000-0000-0000A44F0000}"/>
    <cellStyle name="Normal 9 6 2 2 2" xfId="20204" xr:uid="{00000000-0005-0000-0000-0000A54F0000}"/>
    <cellStyle name="Normal 9 6 2 2 2 2" xfId="20205" xr:uid="{00000000-0005-0000-0000-0000A64F0000}"/>
    <cellStyle name="Normal 9 6 2 2 2 3" xfId="20206" xr:uid="{00000000-0005-0000-0000-0000A74F0000}"/>
    <cellStyle name="Normal 9 6 2 2 2 4" xfId="20207" xr:uid="{00000000-0005-0000-0000-0000A84F0000}"/>
    <cellStyle name="Normal 9 6 2 2 3" xfId="20208" xr:uid="{00000000-0005-0000-0000-0000A94F0000}"/>
    <cellStyle name="Normal 9 6 2 2 4" xfId="20209" xr:uid="{00000000-0005-0000-0000-0000AA4F0000}"/>
    <cellStyle name="Normal 9 6 2 2 5" xfId="20210" xr:uid="{00000000-0005-0000-0000-0000AB4F0000}"/>
    <cellStyle name="Normal 9 6 2 3" xfId="20211" xr:uid="{00000000-0005-0000-0000-0000AC4F0000}"/>
    <cellStyle name="Normal 9 6 2 3 2" xfId="20212" xr:uid="{00000000-0005-0000-0000-0000AD4F0000}"/>
    <cellStyle name="Normal 9 6 2 3 3" xfId="20213" xr:uid="{00000000-0005-0000-0000-0000AE4F0000}"/>
    <cellStyle name="Normal 9 6 2 3 4" xfId="20214" xr:uid="{00000000-0005-0000-0000-0000AF4F0000}"/>
    <cellStyle name="Normal 9 6 2 4" xfId="20215" xr:uid="{00000000-0005-0000-0000-0000B04F0000}"/>
    <cellStyle name="Normal 9 6 2 5" xfId="20216" xr:uid="{00000000-0005-0000-0000-0000B14F0000}"/>
    <cellStyle name="Normal 9 6 2 6" xfId="20217" xr:uid="{00000000-0005-0000-0000-0000B24F0000}"/>
    <cellStyle name="Normal 9 6 3" xfId="20218" xr:uid="{00000000-0005-0000-0000-0000B34F0000}"/>
    <cellStyle name="Normal 9 6 3 2" xfId="20219" xr:uid="{00000000-0005-0000-0000-0000B44F0000}"/>
    <cellStyle name="Normal 9 6 3 2 2" xfId="20220" xr:uid="{00000000-0005-0000-0000-0000B54F0000}"/>
    <cellStyle name="Normal 9 6 3 2 3" xfId="20221" xr:uid="{00000000-0005-0000-0000-0000B64F0000}"/>
    <cellStyle name="Normal 9 6 3 2 4" xfId="20222" xr:uid="{00000000-0005-0000-0000-0000B74F0000}"/>
    <cellStyle name="Normal 9 6 3 3" xfId="20223" xr:uid="{00000000-0005-0000-0000-0000B84F0000}"/>
    <cellStyle name="Normal 9 6 3 4" xfId="20224" xr:uid="{00000000-0005-0000-0000-0000B94F0000}"/>
    <cellStyle name="Normal 9 6 3 5" xfId="20225" xr:uid="{00000000-0005-0000-0000-0000BA4F0000}"/>
    <cellStyle name="Normal 9 6 4" xfId="20226" xr:uid="{00000000-0005-0000-0000-0000BB4F0000}"/>
    <cellStyle name="Normal 9 6 5" xfId="20227" xr:uid="{00000000-0005-0000-0000-0000BC4F0000}"/>
    <cellStyle name="Normal 9 6 5 2" xfId="20228" xr:uid="{00000000-0005-0000-0000-0000BD4F0000}"/>
    <cellStyle name="Normal 9 6 5 3" xfId="20229" xr:uid="{00000000-0005-0000-0000-0000BE4F0000}"/>
    <cellStyle name="Normal 9 6 5 4" xfId="20230" xr:uid="{00000000-0005-0000-0000-0000BF4F0000}"/>
    <cellStyle name="Normal 9 6 6" xfId="20231" xr:uid="{00000000-0005-0000-0000-0000C04F0000}"/>
    <cellStyle name="Normal 9 6 7" xfId="20232" xr:uid="{00000000-0005-0000-0000-0000C14F0000}"/>
    <cellStyle name="Normal 9 6 8" xfId="20233" xr:uid="{00000000-0005-0000-0000-0000C24F0000}"/>
    <cellStyle name="Normal 9 60" xfId="20234" xr:uid="{00000000-0005-0000-0000-0000C34F0000}"/>
    <cellStyle name="Normal 9 61" xfId="20235" xr:uid="{00000000-0005-0000-0000-0000C44F0000}"/>
    <cellStyle name="Normal 9 62" xfId="20236" xr:uid="{00000000-0005-0000-0000-0000C54F0000}"/>
    <cellStyle name="Normal 9 63" xfId="20237" xr:uid="{00000000-0005-0000-0000-0000C64F0000}"/>
    <cellStyle name="Normal 9 64" xfId="20238" xr:uid="{00000000-0005-0000-0000-0000C74F0000}"/>
    <cellStyle name="Normal 9 65" xfId="20239" xr:uid="{00000000-0005-0000-0000-0000C84F0000}"/>
    <cellStyle name="Normal 9 66" xfId="20240" xr:uid="{00000000-0005-0000-0000-0000C94F0000}"/>
    <cellStyle name="Normal 9 67" xfId="20241" xr:uid="{00000000-0005-0000-0000-0000CA4F0000}"/>
    <cellStyle name="Normal 9 68" xfId="20242" xr:uid="{00000000-0005-0000-0000-0000CB4F0000}"/>
    <cellStyle name="Normal 9 69" xfId="20243" xr:uid="{00000000-0005-0000-0000-0000CC4F0000}"/>
    <cellStyle name="Normal 9 7" xfId="20244" xr:uid="{00000000-0005-0000-0000-0000CD4F0000}"/>
    <cellStyle name="Normal 9 7 2" xfId="20245" xr:uid="{00000000-0005-0000-0000-0000CE4F0000}"/>
    <cellStyle name="Normal 9 7 2 2" xfId="20246" xr:uid="{00000000-0005-0000-0000-0000CF4F0000}"/>
    <cellStyle name="Normal 9 7 2 2 2" xfId="20247" xr:uid="{00000000-0005-0000-0000-0000D04F0000}"/>
    <cellStyle name="Normal 9 7 2 2 2 2" xfId="20248" xr:uid="{00000000-0005-0000-0000-0000D14F0000}"/>
    <cellStyle name="Normal 9 7 2 2 2 3" xfId="20249" xr:uid="{00000000-0005-0000-0000-0000D24F0000}"/>
    <cellStyle name="Normal 9 7 2 2 2 4" xfId="20250" xr:uid="{00000000-0005-0000-0000-0000D34F0000}"/>
    <cellStyle name="Normal 9 7 2 2 3" xfId="20251" xr:uid="{00000000-0005-0000-0000-0000D44F0000}"/>
    <cellStyle name="Normal 9 7 2 2 4" xfId="20252" xr:uid="{00000000-0005-0000-0000-0000D54F0000}"/>
    <cellStyle name="Normal 9 7 2 2 5" xfId="20253" xr:uid="{00000000-0005-0000-0000-0000D64F0000}"/>
    <cellStyle name="Normal 9 7 2 3" xfId="20254" xr:uid="{00000000-0005-0000-0000-0000D74F0000}"/>
    <cellStyle name="Normal 9 7 2 3 2" xfId="20255" xr:uid="{00000000-0005-0000-0000-0000D84F0000}"/>
    <cellStyle name="Normal 9 7 2 3 3" xfId="20256" xr:uid="{00000000-0005-0000-0000-0000D94F0000}"/>
    <cellStyle name="Normal 9 7 2 3 4" xfId="20257" xr:uid="{00000000-0005-0000-0000-0000DA4F0000}"/>
    <cellStyle name="Normal 9 7 2 4" xfId="20258" xr:uid="{00000000-0005-0000-0000-0000DB4F0000}"/>
    <cellStyle name="Normal 9 7 2 5" xfId="20259" xr:uid="{00000000-0005-0000-0000-0000DC4F0000}"/>
    <cellStyle name="Normal 9 7 2 6" xfId="20260" xr:uid="{00000000-0005-0000-0000-0000DD4F0000}"/>
    <cellStyle name="Normal 9 7 3" xfId="20261" xr:uid="{00000000-0005-0000-0000-0000DE4F0000}"/>
    <cellStyle name="Normal 9 7 3 2" xfId="20262" xr:uid="{00000000-0005-0000-0000-0000DF4F0000}"/>
    <cellStyle name="Normal 9 7 3 2 2" xfId="20263" xr:uid="{00000000-0005-0000-0000-0000E04F0000}"/>
    <cellStyle name="Normal 9 7 3 2 3" xfId="20264" xr:uid="{00000000-0005-0000-0000-0000E14F0000}"/>
    <cellStyle name="Normal 9 7 3 2 4" xfId="20265" xr:uid="{00000000-0005-0000-0000-0000E24F0000}"/>
    <cellStyle name="Normal 9 7 3 3" xfId="20266" xr:uid="{00000000-0005-0000-0000-0000E34F0000}"/>
    <cellStyle name="Normal 9 7 3 4" xfId="20267" xr:uid="{00000000-0005-0000-0000-0000E44F0000}"/>
    <cellStyle name="Normal 9 7 3 5" xfId="20268" xr:uid="{00000000-0005-0000-0000-0000E54F0000}"/>
    <cellStyle name="Normal 9 7 4" xfId="20269" xr:uid="{00000000-0005-0000-0000-0000E64F0000}"/>
    <cellStyle name="Normal 9 7 5" xfId="20270" xr:uid="{00000000-0005-0000-0000-0000E74F0000}"/>
    <cellStyle name="Normal 9 7 5 2" xfId="20271" xr:uid="{00000000-0005-0000-0000-0000E84F0000}"/>
    <cellStyle name="Normal 9 7 5 3" xfId="20272" xr:uid="{00000000-0005-0000-0000-0000E94F0000}"/>
    <cellStyle name="Normal 9 7 5 4" xfId="20273" xr:uid="{00000000-0005-0000-0000-0000EA4F0000}"/>
    <cellStyle name="Normal 9 7 6" xfId="20274" xr:uid="{00000000-0005-0000-0000-0000EB4F0000}"/>
    <cellStyle name="Normal 9 7 7" xfId="20275" xr:uid="{00000000-0005-0000-0000-0000EC4F0000}"/>
    <cellStyle name="Normal 9 7 8" xfId="20276" xr:uid="{00000000-0005-0000-0000-0000ED4F0000}"/>
    <cellStyle name="Normal 9 70" xfId="20277" xr:uid="{00000000-0005-0000-0000-0000EE4F0000}"/>
    <cellStyle name="Normal 9 71" xfId="20278" xr:uid="{00000000-0005-0000-0000-0000EF4F0000}"/>
    <cellStyle name="Normal 9 72" xfId="20279" xr:uid="{00000000-0005-0000-0000-0000F04F0000}"/>
    <cellStyle name="Normal 9 73" xfId="20280" xr:uid="{00000000-0005-0000-0000-0000F14F0000}"/>
    <cellStyle name="Normal 9 74" xfId="20281" xr:uid="{00000000-0005-0000-0000-0000F24F0000}"/>
    <cellStyle name="Normal 9 75" xfId="20282" xr:uid="{00000000-0005-0000-0000-0000F34F0000}"/>
    <cellStyle name="Normal 9 76" xfId="20283" xr:uid="{00000000-0005-0000-0000-0000F44F0000}"/>
    <cellStyle name="Normal 9 77" xfId="20284" xr:uid="{00000000-0005-0000-0000-0000F54F0000}"/>
    <cellStyle name="Normal 9 78" xfId="20285" xr:uid="{00000000-0005-0000-0000-0000F64F0000}"/>
    <cellStyle name="Normal 9 79" xfId="20286" xr:uid="{00000000-0005-0000-0000-0000F74F0000}"/>
    <cellStyle name="Normal 9 8" xfId="20287" xr:uid="{00000000-0005-0000-0000-0000F84F0000}"/>
    <cellStyle name="Normal 9 8 2" xfId="20288" xr:uid="{00000000-0005-0000-0000-0000F94F0000}"/>
    <cellStyle name="Normal 9 8 2 2" xfId="20289" xr:uid="{00000000-0005-0000-0000-0000FA4F0000}"/>
    <cellStyle name="Normal 9 8 2 2 2" xfId="20290" xr:uid="{00000000-0005-0000-0000-0000FB4F0000}"/>
    <cellStyle name="Normal 9 8 2 2 3" xfId="20291" xr:uid="{00000000-0005-0000-0000-0000FC4F0000}"/>
    <cellStyle name="Normal 9 8 2 2 4" xfId="20292" xr:uid="{00000000-0005-0000-0000-0000FD4F0000}"/>
    <cellStyle name="Normal 9 8 2 3" xfId="20293" xr:uid="{00000000-0005-0000-0000-0000FE4F0000}"/>
    <cellStyle name="Normal 9 8 2 4" xfId="20294" xr:uid="{00000000-0005-0000-0000-0000FF4F0000}"/>
    <cellStyle name="Normal 9 8 2 5" xfId="20295" xr:uid="{00000000-0005-0000-0000-000000500000}"/>
    <cellStyle name="Normal 9 8 3" xfId="20296" xr:uid="{00000000-0005-0000-0000-000001500000}"/>
    <cellStyle name="Normal 9 8 4" xfId="20297" xr:uid="{00000000-0005-0000-0000-000002500000}"/>
    <cellStyle name="Normal 9 8 4 2" xfId="20298" xr:uid="{00000000-0005-0000-0000-000003500000}"/>
    <cellStyle name="Normal 9 8 4 3" xfId="20299" xr:uid="{00000000-0005-0000-0000-000004500000}"/>
    <cellStyle name="Normal 9 8 4 4" xfId="20300" xr:uid="{00000000-0005-0000-0000-000005500000}"/>
    <cellStyle name="Normal 9 8 5" xfId="20301" xr:uid="{00000000-0005-0000-0000-000006500000}"/>
    <cellStyle name="Normal 9 8 6" xfId="20302" xr:uid="{00000000-0005-0000-0000-000007500000}"/>
    <cellStyle name="Normal 9 8 7" xfId="20303" xr:uid="{00000000-0005-0000-0000-000008500000}"/>
    <cellStyle name="Normal 9 80" xfId="20304" xr:uid="{00000000-0005-0000-0000-000009500000}"/>
    <cellStyle name="Normal 9 81" xfId="20305" xr:uid="{00000000-0005-0000-0000-00000A500000}"/>
    <cellStyle name="Normal 9 82" xfId="20306" xr:uid="{00000000-0005-0000-0000-00000B500000}"/>
    <cellStyle name="Normal 9 83" xfId="20307" xr:uid="{00000000-0005-0000-0000-00000C500000}"/>
    <cellStyle name="Normal 9 84" xfId="20308" xr:uid="{00000000-0005-0000-0000-00000D500000}"/>
    <cellStyle name="Normal 9 85" xfId="20309" xr:uid="{00000000-0005-0000-0000-00000E500000}"/>
    <cellStyle name="Normal 9 86" xfId="20310" xr:uid="{00000000-0005-0000-0000-00000F500000}"/>
    <cellStyle name="Normal 9 87" xfId="20311" xr:uid="{00000000-0005-0000-0000-000010500000}"/>
    <cellStyle name="Normal 9 88" xfId="20312" xr:uid="{00000000-0005-0000-0000-000011500000}"/>
    <cellStyle name="Normal 9 89" xfId="20313" xr:uid="{00000000-0005-0000-0000-000012500000}"/>
    <cellStyle name="Normal 9 9" xfId="20314" xr:uid="{00000000-0005-0000-0000-000013500000}"/>
    <cellStyle name="Normal 9 9 2" xfId="20315" xr:uid="{00000000-0005-0000-0000-000014500000}"/>
    <cellStyle name="Normal 9 90" xfId="20316" xr:uid="{00000000-0005-0000-0000-000015500000}"/>
    <cellStyle name="Normal 9 91" xfId="20317" xr:uid="{00000000-0005-0000-0000-000016500000}"/>
    <cellStyle name="Normal 9 92" xfId="20318" xr:uid="{00000000-0005-0000-0000-000017500000}"/>
    <cellStyle name="Normal 9 93" xfId="20319" xr:uid="{00000000-0005-0000-0000-000018500000}"/>
    <cellStyle name="Normal 9 94" xfId="20320" xr:uid="{00000000-0005-0000-0000-000019500000}"/>
    <cellStyle name="Normal 9 95" xfId="20321" xr:uid="{00000000-0005-0000-0000-00001A500000}"/>
    <cellStyle name="Normal 9 95 2" xfId="20322" xr:uid="{00000000-0005-0000-0000-00001B500000}"/>
    <cellStyle name="Normal 9 95 3" xfId="20323" xr:uid="{00000000-0005-0000-0000-00001C500000}"/>
    <cellStyle name="Normal 9 95 4" xfId="20324" xr:uid="{00000000-0005-0000-0000-00001D500000}"/>
    <cellStyle name="Normal 9 96" xfId="20325" xr:uid="{00000000-0005-0000-0000-00001E500000}"/>
    <cellStyle name="Normal 9 97" xfId="20326" xr:uid="{00000000-0005-0000-0000-00001F500000}"/>
    <cellStyle name="Normal 9 98" xfId="20327" xr:uid="{00000000-0005-0000-0000-000020500000}"/>
    <cellStyle name="Normal 90" xfId="20328" xr:uid="{00000000-0005-0000-0000-000021500000}"/>
    <cellStyle name="Normal 90 2" xfId="20329" xr:uid="{00000000-0005-0000-0000-000022500000}"/>
    <cellStyle name="Normal 90 3" xfId="20330" xr:uid="{00000000-0005-0000-0000-000023500000}"/>
    <cellStyle name="Normal 90 4" xfId="20331" xr:uid="{00000000-0005-0000-0000-000024500000}"/>
    <cellStyle name="Normal 91" xfId="20332" xr:uid="{00000000-0005-0000-0000-000025500000}"/>
    <cellStyle name="Normal 91 2" xfId="20333" xr:uid="{00000000-0005-0000-0000-000026500000}"/>
    <cellStyle name="Normal 91 3" xfId="20334" xr:uid="{00000000-0005-0000-0000-000027500000}"/>
    <cellStyle name="Normal 91 4" xfId="20335" xr:uid="{00000000-0005-0000-0000-000028500000}"/>
    <cellStyle name="Normal 92" xfId="20336" xr:uid="{00000000-0005-0000-0000-000029500000}"/>
    <cellStyle name="Normal 92 2" xfId="20337" xr:uid="{00000000-0005-0000-0000-00002A500000}"/>
    <cellStyle name="Normal 92 3" xfId="20338" xr:uid="{00000000-0005-0000-0000-00002B500000}"/>
    <cellStyle name="Normal 92 4" xfId="20339" xr:uid="{00000000-0005-0000-0000-00002C500000}"/>
    <cellStyle name="Normal 93" xfId="20340" xr:uid="{00000000-0005-0000-0000-00002D500000}"/>
    <cellStyle name="Normal 93 2" xfId="20341" xr:uid="{00000000-0005-0000-0000-00002E500000}"/>
    <cellStyle name="Normal 94" xfId="20342" xr:uid="{00000000-0005-0000-0000-00002F500000}"/>
    <cellStyle name="Normal 94 2" xfId="20343" xr:uid="{00000000-0005-0000-0000-000030500000}"/>
    <cellStyle name="Normal 94 3" xfId="20344" xr:uid="{00000000-0005-0000-0000-000031500000}"/>
    <cellStyle name="Normal 94 4" xfId="20345" xr:uid="{00000000-0005-0000-0000-000032500000}"/>
    <cellStyle name="Normal 95" xfId="20346" xr:uid="{00000000-0005-0000-0000-000033500000}"/>
    <cellStyle name="Normal 95 2" xfId="20347" xr:uid="{00000000-0005-0000-0000-000034500000}"/>
    <cellStyle name="Normal 95 3" xfId="20348" xr:uid="{00000000-0005-0000-0000-000035500000}"/>
    <cellStyle name="Normal 95 4" xfId="20349" xr:uid="{00000000-0005-0000-0000-000036500000}"/>
    <cellStyle name="Normal 96" xfId="20350" xr:uid="{00000000-0005-0000-0000-000037500000}"/>
    <cellStyle name="Normal 96 2" xfId="20351" xr:uid="{00000000-0005-0000-0000-000038500000}"/>
    <cellStyle name="Normal 96 2 2" xfId="20352" xr:uid="{00000000-0005-0000-0000-000039500000}"/>
    <cellStyle name="Normal 96 2 2 2" xfId="20353" xr:uid="{00000000-0005-0000-0000-00003A500000}"/>
    <cellStyle name="Normal 96 2 2 3" xfId="20354" xr:uid="{00000000-0005-0000-0000-00003B500000}"/>
    <cellStyle name="Normal 96 2 2 4" xfId="20355" xr:uid="{00000000-0005-0000-0000-00003C500000}"/>
    <cellStyle name="Normal 96 2 3" xfId="20356" xr:uid="{00000000-0005-0000-0000-00003D500000}"/>
    <cellStyle name="Normal 96 2 4" xfId="20357" xr:uid="{00000000-0005-0000-0000-00003E500000}"/>
    <cellStyle name="Normal 96 2 5" xfId="20358" xr:uid="{00000000-0005-0000-0000-00003F500000}"/>
    <cellStyle name="Normal 96 3" xfId="20359" xr:uid="{00000000-0005-0000-0000-000040500000}"/>
    <cellStyle name="Normal 96 3 2" xfId="20360" xr:uid="{00000000-0005-0000-0000-000041500000}"/>
    <cellStyle name="Normal 96 3 3" xfId="20361" xr:uid="{00000000-0005-0000-0000-000042500000}"/>
    <cellStyle name="Normal 96 3 4" xfId="20362" xr:uid="{00000000-0005-0000-0000-000043500000}"/>
    <cellStyle name="Normal 96 4" xfId="20363" xr:uid="{00000000-0005-0000-0000-000044500000}"/>
    <cellStyle name="Normal 96 4 2" xfId="20364" xr:uid="{00000000-0005-0000-0000-000045500000}"/>
    <cellStyle name="Normal 96 4 3" xfId="20365" xr:uid="{00000000-0005-0000-0000-000046500000}"/>
    <cellStyle name="Normal 96 4 4" xfId="20366" xr:uid="{00000000-0005-0000-0000-000047500000}"/>
    <cellStyle name="Normal 96 5" xfId="20367" xr:uid="{00000000-0005-0000-0000-000048500000}"/>
    <cellStyle name="Normal 96 6" xfId="20368" xr:uid="{00000000-0005-0000-0000-000049500000}"/>
    <cellStyle name="Normal 96 7" xfId="20369" xr:uid="{00000000-0005-0000-0000-00004A500000}"/>
    <cellStyle name="Normal 97" xfId="20370" xr:uid="{00000000-0005-0000-0000-00004B500000}"/>
    <cellStyle name="Normal 97 2" xfId="20371" xr:uid="{00000000-0005-0000-0000-00004C500000}"/>
    <cellStyle name="Normal 97 3" xfId="20372" xr:uid="{00000000-0005-0000-0000-00004D500000}"/>
    <cellStyle name="Normal 97 4" xfId="20373" xr:uid="{00000000-0005-0000-0000-00004E500000}"/>
    <cellStyle name="Normal 98" xfId="20374" xr:uid="{00000000-0005-0000-0000-00004F500000}"/>
    <cellStyle name="Normal 98 2" xfId="20375" xr:uid="{00000000-0005-0000-0000-000050500000}"/>
    <cellStyle name="Normal 98 3" xfId="20376" xr:uid="{00000000-0005-0000-0000-000051500000}"/>
    <cellStyle name="Normal 98 4" xfId="20377" xr:uid="{00000000-0005-0000-0000-000052500000}"/>
    <cellStyle name="Normal 99" xfId="20378" xr:uid="{00000000-0005-0000-0000-000053500000}"/>
    <cellStyle name="Normal 99 2" xfId="20379" xr:uid="{00000000-0005-0000-0000-000054500000}"/>
    <cellStyle name="Normal 99 3" xfId="20380" xr:uid="{00000000-0005-0000-0000-000055500000}"/>
    <cellStyle name="Normal 99 4" xfId="20381" xr:uid="{00000000-0005-0000-0000-000056500000}"/>
    <cellStyle name="Normal_Capital &amp; RWA N" xfId="8" xr:uid="{00000000-0005-0000-0000-000057500000}"/>
    <cellStyle name="Normal_Capital &amp; RWA N 2" xfId="16" xr:uid="{00000000-0005-0000-0000-000058500000}"/>
    <cellStyle name="Normal_Casestdy draft" xfId="15" xr:uid="{00000000-0005-0000-0000-000059500000}"/>
    <cellStyle name="Normal_Casestdy draft 2" xfId="9" xr:uid="{00000000-0005-0000-0000-00005A500000}"/>
    <cellStyle name="Normalny_Eksport 2000 - F" xfId="20382" xr:uid="{00000000-0005-0000-0000-00005B500000}"/>
    <cellStyle name="Note 2" xfId="20383" xr:uid="{00000000-0005-0000-0000-00005C500000}"/>
    <cellStyle name="Note 2 10" xfId="20384" xr:uid="{00000000-0005-0000-0000-00005D500000}"/>
    <cellStyle name="Note 2 10 2" xfId="20385" xr:uid="{00000000-0005-0000-0000-00005E500000}"/>
    <cellStyle name="Note 2 10 2 2" xfId="21221" xr:uid="{00000000-0005-0000-0000-00005F500000}"/>
    <cellStyle name="Note 2 10 3" xfId="20386" xr:uid="{00000000-0005-0000-0000-000060500000}"/>
    <cellStyle name="Note 2 10 3 2" xfId="21220" xr:uid="{00000000-0005-0000-0000-000061500000}"/>
    <cellStyle name="Note 2 10 4" xfId="20387" xr:uid="{00000000-0005-0000-0000-000062500000}"/>
    <cellStyle name="Note 2 10 4 2" xfId="21219" xr:uid="{00000000-0005-0000-0000-000063500000}"/>
    <cellStyle name="Note 2 10 5" xfId="20388" xr:uid="{00000000-0005-0000-0000-000064500000}"/>
    <cellStyle name="Note 2 10 5 2" xfId="21218" xr:uid="{00000000-0005-0000-0000-000065500000}"/>
    <cellStyle name="Note 2 11" xfId="20389" xr:uid="{00000000-0005-0000-0000-000066500000}"/>
    <cellStyle name="Note 2 11 2" xfId="20390" xr:uid="{00000000-0005-0000-0000-000067500000}"/>
    <cellStyle name="Note 2 11 2 2" xfId="21217" xr:uid="{00000000-0005-0000-0000-000068500000}"/>
    <cellStyle name="Note 2 11 3" xfId="20391" xr:uid="{00000000-0005-0000-0000-000069500000}"/>
    <cellStyle name="Note 2 11 3 2" xfId="21216" xr:uid="{00000000-0005-0000-0000-00006A500000}"/>
    <cellStyle name="Note 2 11 4" xfId="20392" xr:uid="{00000000-0005-0000-0000-00006B500000}"/>
    <cellStyle name="Note 2 11 4 2" xfId="21215" xr:uid="{00000000-0005-0000-0000-00006C500000}"/>
    <cellStyle name="Note 2 11 5" xfId="20393" xr:uid="{00000000-0005-0000-0000-00006D500000}"/>
    <cellStyle name="Note 2 11 5 2" xfId="21214" xr:uid="{00000000-0005-0000-0000-00006E500000}"/>
    <cellStyle name="Note 2 12" xfId="20394" xr:uid="{00000000-0005-0000-0000-00006F500000}"/>
    <cellStyle name="Note 2 12 2" xfId="20395" xr:uid="{00000000-0005-0000-0000-000070500000}"/>
    <cellStyle name="Note 2 12 2 2" xfId="21213" xr:uid="{00000000-0005-0000-0000-000071500000}"/>
    <cellStyle name="Note 2 12 3" xfId="20396" xr:uid="{00000000-0005-0000-0000-000072500000}"/>
    <cellStyle name="Note 2 12 3 2" xfId="21212" xr:uid="{00000000-0005-0000-0000-000073500000}"/>
    <cellStyle name="Note 2 12 4" xfId="20397" xr:uid="{00000000-0005-0000-0000-000074500000}"/>
    <cellStyle name="Note 2 12 4 2" xfId="21211" xr:uid="{00000000-0005-0000-0000-000075500000}"/>
    <cellStyle name="Note 2 12 5" xfId="20398" xr:uid="{00000000-0005-0000-0000-000076500000}"/>
    <cellStyle name="Note 2 12 5 2" xfId="21210" xr:uid="{00000000-0005-0000-0000-000077500000}"/>
    <cellStyle name="Note 2 13" xfId="20399" xr:uid="{00000000-0005-0000-0000-000078500000}"/>
    <cellStyle name="Note 2 13 2" xfId="20400" xr:uid="{00000000-0005-0000-0000-000079500000}"/>
    <cellStyle name="Note 2 13 2 2" xfId="21209" xr:uid="{00000000-0005-0000-0000-00007A500000}"/>
    <cellStyle name="Note 2 13 3" xfId="20401" xr:uid="{00000000-0005-0000-0000-00007B500000}"/>
    <cellStyle name="Note 2 13 3 2" xfId="21208" xr:uid="{00000000-0005-0000-0000-00007C500000}"/>
    <cellStyle name="Note 2 13 4" xfId="20402" xr:uid="{00000000-0005-0000-0000-00007D500000}"/>
    <cellStyle name="Note 2 13 4 2" xfId="21207" xr:uid="{00000000-0005-0000-0000-00007E500000}"/>
    <cellStyle name="Note 2 13 5" xfId="20403" xr:uid="{00000000-0005-0000-0000-00007F500000}"/>
    <cellStyle name="Note 2 13 5 2" xfId="21206" xr:uid="{00000000-0005-0000-0000-000080500000}"/>
    <cellStyle name="Note 2 14" xfId="20404" xr:uid="{00000000-0005-0000-0000-000081500000}"/>
    <cellStyle name="Note 2 14 2" xfId="20405" xr:uid="{00000000-0005-0000-0000-000082500000}"/>
    <cellStyle name="Note 2 14 2 2" xfId="21204" xr:uid="{00000000-0005-0000-0000-000083500000}"/>
    <cellStyle name="Note 2 14 3" xfId="21205" xr:uid="{00000000-0005-0000-0000-000084500000}"/>
    <cellStyle name="Note 2 15" xfId="20406" xr:uid="{00000000-0005-0000-0000-000085500000}"/>
    <cellStyle name="Note 2 15 2" xfId="20407" xr:uid="{00000000-0005-0000-0000-000086500000}"/>
    <cellStyle name="Note 2 15 2 2" xfId="21203" xr:uid="{00000000-0005-0000-0000-000087500000}"/>
    <cellStyle name="Note 2 16" xfId="20408" xr:uid="{00000000-0005-0000-0000-000088500000}"/>
    <cellStyle name="Note 2 16 2" xfId="21202" xr:uid="{00000000-0005-0000-0000-000089500000}"/>
    <cellStyle name="Note 2 17" xfId="20409" xr:uid="{00000000-0005-0000-0000-00008A500000}"/>
    <cellStyle name="Note 2 17 2" xfId="21201" xr:uid="{00000000-0005-0000-0000-00008B500000}"/>
    <cellStyle name="Note 2 18" xfId="21222" xr:uid="{00000000-0005-0000-0000-00008C500000}"/>
    <cellStyle name="Note 2 2" xfId="20410" xr:uid="{00000000-0005-0000-0000-00008D500000}"/>
    <cellStyle name="Note 2 2 10" xfId="20411" xr:uid="{00000000-0005-0000-0000-00008E500000}"/>
    <cellStyle name="Note 2 2 10 2" xfId="21199" xr:uid="{00000000-0005-0000-0000-00008F500000}"/>
    <cellStyle name="Note 2 2 11" xfId="21200" xr:uid="{00000000-0005-0000-0000-000090500000}"/>
    <cellStyle name="Note 2 2 2" xfId="20412" xr:uid="{00000000-0005-0000-0000-000091500000}"/>
    <cellStyle name="Note 2 2 2 2" xfId="20413" xr:uid="{00000000-0005-0000-0000-000092500000}"/>
    <cellStyle name="Note 2 2 2 2 2" xfId="21197" xr:uid="{00000000-0005-0000-0000-000093500000}"/>
    <cellStyle name="Note 2 2 2 3" xfId="20414" xr:uid="{00000000-0005-0000-0000-000094500000}"/>
    <cellStyle name="Note 2 2 2 3 2" xfId="21196" xr:uid="{00000000-0005-0000-0000-000095500000}"/>
    <cellStyle name="Note 2 2 2 4" xfId="20415" xr:uid="{00000000-0005-0000-0000-000096500000}"/>
    <cellStyle name="Note 2 2 2 4 2" xfId="21195" xr:uid="{00000000-0005-0000-0000-000097500000}"/>
    <cellStyle name="Note 2 2 2 5" xfId="20416" xr:uid="{00000000-0005-0000-0000-000098500000}"/>
    <cellStyle name="Note 2 2 2 5 2" xfId="21194" xr:uid="{00000000-0005-0000-0000-000099500000}"/>
    <cellStyle name="Note 2 2 2 6" xfId="21198" xr:uid="{00000000-0005-0000-0000-00009A500000}"/>
    <cellStyle name="Note 2 2 3" xfId="20417" xr:uid="{00000000-0005-0000-0000-00009B500000}"/>
    <cellStyle name="Note 2 2 3 2" xfId="20418" xr:uid="{00000000-0005-0000-0000-00009C500000}"/>
    <cellStyle name="Note 2 2 3 2 2" xfId="21193" xr:uid="{00000000-0005-0000-0000-00009D500000}"/>
    <cellStyle name="Note 2 2 3 3" xfId="20419" xr:uid="{00000000-0005-0000-0000-00009E500000}"/>
    <cellStyle name="Note 2 2 3 3 2" xfId="21192" xr:uid="{00000000-0005-0000-0000-00009F500000}"/>
    <cellStyle name="Note 2 2 3 4" xfId="20420" xr:uid="{00000000-0005-0000-0000-0000A0500000}"/>
    <cellStyle name="Note 2 2 3 4 2" xfId="21191" xr:uid="{00000000-0005-0000-0000-0000A1500000}"/>
    <cellStyle name="Note 2 2 3 5" xfId="20421" xr:uid="{00000000-0005-0000-0000-0000A2500000}"/>
    <cellStyle name="Note 2 2 3 5 2" xfId="21190" xr:uid="{00000000-0005-0000-0000-0000A3500000}"/>
    <cellStyle name="Note 2 2 4" xfId="20422" xr:uid="{00000000-0005-0000-0000-0000A4500000}"/>
    <cellStyle name="Note 2 2 4 2" xfId="20423" xr:uid="{00000000-0005-0000-0000-0000A5500000}"/>
    <cellStyle name="Note 2 2 4 2 2" xfId="21188" xr:uid="{00000000-0005-0000-0000-0000A6500000}"/>
    <cellStyle name="Note 2 2 4 3" xfId="20424" xr:uid="{00000000-0005-0000-0000-0000A7500000}"/>
    <cellStyle name="Note 2 2 4 3 2" xfId="21187" xr:uid="{00000000-0005-0000-0000-0000A8500000}"/>
    <cellStyle name="Note 2 2 4 4" xfId="20425" xr:uid="{00000000-0005-0000-0000-0000A9500000}"/>
    <cellStyle name="Note 2 2 4 4 2" xfId="21186" xr:uid="{00000000-0005-0000-0000-0000AA500000}"/>
    <cellStyle name="Note 2 2 4 5" xfId="21189" xr:uid="{00000000-0005-0000-0000-0000AB500000}"/>
    <cellStyle name="Note 2 2 5" xfId="20426" xr:uid="{00000000-0005-0000-0000-0000AC500000}"/>
    <cellStyle name="Note 2 2 5 2" xfId="20427" xr:uid="{00000000-0005-0000-0000-0000AD500000}"/>
    <cellStyle name="Note 2 2 5 2 2" xfId="21184" xr:uid="{00000000-0005-0000-0000-0000AE500000}"/>
    <cellStyle name="Note 2 2 5 3" xfId="20428" xr:uid="{00000000-0005-0000-0000-0000AF500000}"/>
    <cellStyle name="Note 2 2 5 3 2" xfId="21183" xr:uid="{00000000-0005-0000-0000-0000B0500000}"/>
    <cellStyle name="Note 2 2 5 4" xfId="20429" xr:uid="{00000000-0005-0000-0000-0000B1500000}"/>
    <cellStyle name="Note 2 2 5 4 2" xfId="21182" xr:uid="{00000000-0005-0000-0000-0000B2500000}"/>
    <cellStyle name="Note 2 2 5 5" xfId="21185" xr:uid="{00000000-0005-0000-0000-0000B3500000}"/>
    <cellStyle name="Note 2 2 6" xfId="20430" xr:uid="{00000000-0005-0000-0000-0000B4500000}"/>
    <cellStyle name="Note 2 2 6 2" xfId="21181" xr:uid="{00000000-0005-0000-0000-0000B5500000}"/>
    <cellStyle name="Note 2 2 7" xfId="20431" xr:uid="{00000000-0005-0000-0000-0000B6500000}"/>
    <cellStyle name="Note 2 2 7 2" xfId="21180" xr:uid="{00000000-0005-0000-0000-0000B7500000}"/>
    <cellStyle name="Note 2 2 8" xfId="20432" xr:uid="{00000000-0005-0000-0000-0000B8500000}"/>
    <cellStyle name="Note 2 2 8 2" xfId="21179" xr:uid="{00000000-0005-0000-0000-0000B9500000}"/>
    <cellStyle name="Note 2 2 9" xfId="20433" xr:uid="{00000000-0005-0000-0000-0000BA500000}"/>
    <cellStyle name="Note 2 2 9 2" xfId="21178" xr:uid="{00000000-0005-0000-0000-0000BB500000}"/>
    <cellStyle name="Note 2 3" xfId="20434" xr:uid="{00000000-0005-0000-0000-0000BC500000}"/>
    <cellStyle name="Note 2 3 2" xfId="20435" xr:uid="{00000000-0005-0000-0000-0000BD500000}"/>
    <cellStyle name="Note 2 3 2 2" xfId="21177" xr:uid="{00000000-0005-0000-0000-0000BE500000}"/>
    <cellStyle name="Note 2 3 3" xfId="20436" xr:uid="{00000000-0005-0000-0000-0000BF500000}"/>
    <cellStyle name="Note 2 3 3 2" xfId="21176" xr:uid="{00000000-0005-0000-0000-0000C0500000}"/>
    <cellStyle name="Note 2 3 4" xfId="20437" xr:uid="{00000000-0005-0000-0000-0000C1500000}"/>
    <cellStyle name="Note 2 3 4 2" xfId="21175" xr:uid="{00000000-0005-0000-0000-0000C2500000}"/>
    <cellStyle name="Note 2 3 5" xfId="20438" xr:uid="{00000000-0005-0000-0000-0000C3500000}"/>
    <cellStyle name="Note 2 3 5 2" xfId="21174" xr:uid="{00000000-0005-0000-0000-0000C4500000}"/>
    <cellStyle name="Note 2 4" xfId="20439" xr:uid="{00000000-0005-0000-0000-0000C5500000}"/>
    <cellStyle name="Note 2 4 2" xfId="20440" xr:uid="{00000000-0005-0000-0000-0000C6500000}"/>
    <cellStyle name="Note 2 4 2 2" xfId="20441" xr:uid="{00000000-0005-0000-0000-0000C7500000}"/>
    <cellStyle name="Note 2 4 2 2 2" xfId="21173" xr:uid="{00000000-0005-0000-0000-0000C8500000}"/>
    <cellStyle name="Note 2 4 3" xfId="20442" xr:uid="{00000000-0005-0000-0000-0000C9500000}"/>
    <cellStyle name="Note 2 4 3 2" xfId="20443" xr:uid="{00000000-0005-0000-0000-0000CA500000}"/>
    <cellStyle name="Note 2 4 3 2 2" xfId="21172" xr:uid="{00000000-0005-0000-0000-0000CB500000}"/>
    <cellStyle name="Note 2 4 4" xfId="20444" xr:uid="{00000000-0005-0000-0000-0000CC500000}"/>
    <cellStyle name="Note 2 4 4 2" xfId="20445" xr:uid="{00000000-0005-0000-0000-0000CD500000}"/>
    <cellStyle name="Note 2 4 4 2 2" xfId="21171" xr:uid="{00000000-0005-0000-0000-0000CE500000}"/>
    <cellStyle name="Note 2 4 5" xfId="20446" xr:uid="{00000000-0005-0000-0000-0000CF500000}"/>
    <cellStyle name="Note 2 4 6" xfId="20447" xr:uid="{00000000-0005-0000-0000-0000D0500000}"/>
    <cellStyle name="Note 2 4 7" xfId="20448" xr:uid="{00000000-0005-0000-0000-0000D1500000}"/>
    <cellStyle name="Note 2 4 7 2" xfId="21170" xr:uid="{00000000-0005-0000-0000-0000D2500000}"/>
    <cellStyle name="Note 2 5" xfId="20449" xr:uid="{00000000-0005-0000-0000-0000D3500000}"/>
    <cellStyle name="Note 2 5 2" xfId="20450" xr:uid="{00000000-0005-0000-0000-0000D4500000}"/>
    <cellStyle name="Note 2 5 2 2" xfId="20451" xr:uid="{00000000-0005-0000-0000-0000D5500000}"/>
    <cellStyle name="Note 2 5 2 2 2" xfId="21169" xr:uid="{00000000-0005-0000-0000-0000D6500000}"/>
    <cellStyle name="Note 2 5 3" xfId="20452" xr:uid="{00000000-0005-0000-0000-0000D7500000}"/>
    <cellStyle name="Note 2 5 3 2" xfId="20453" xr:uid="{00000000-0005-0000-0000-0000D8500000}"/>
    <cellStyle name="Note 2 5 3 2 2" xfId="21168" xr:uid="{00000000-0005-0000-0000-0000D9500000}"/>
    <cellStyle name="Note 2 5 4" xfId="20454" xr:uid="{00000000-0005-0000-0000-0000DA500000}"/>
    <cellStyle name="Note 2 5 4 2" xfId="20455" xr:uid="{00000000-0005-0000-0000-0000DB500000}"/>
    <cellStyle name="Note 2 5 4 2 2" xfId="21167" xr:uid="{00000000-0005-0000-0000-0000DC500000}"/>
    <cellStyle name="Note 2 5 5" xfId="20456" xr:uid="{00000000-0005-0000-0000-0000DD500000}"/>
    <cellStyle name="Note 2 5 6" xfId="20457" xr:uid="{00000000-0005-0000-0000-0000DE500000}"/>
    <cellStyle name="Note 2 5 7" xfId="20458" xr:uid="{00000000-0005-0000-0000-0000DF500000}"/>
    <cellStyle name="Note 2 5 7 2" xfId="21166" xr:uid="{00000000-0005-0000-0000-0000E0500000}"/>
    <cellStyle name="Note 2 6" xfId="20459" xr:uid="{00000000-0005-0000-0000-0000E1500000}"/>
    <cellStyle name="Note 2 6 2" xfId="20460" xr:uid="{00000000-0005-0000-0000-0000E2500000}"/>
    <cellStyle name="Note 2 6 2 2" xfId="20461" xr:uid="{00000000-0005-0000-0000-0000E3500000}"/>
    <cellStyle name="Note 2 6 2 2 2" xfId="21165" xr:uid="{00000000-0005-0000-0000-0000E4500000}"/>
    <cellStyle name="Note 2 6 3" xfId="20462" xr:uid="{00000000-0005-0000-0000-0000E5500000}"/>
    <cellStyle name="Note 2 6 3 2" xfId="20463" xr:uid="{00000000-0005-0000-0000-0000E6500000}"/>
    <cellStyle name="Note 2 6 3 2 2" xfId="21164" xr:uid="{00000000-0005-0000-0000-0000E7500000}"/>
    <cellStyle name="Note 2 6 4" xfId="20464" xr:uid="{00000000-0005-0000-0000-0000E8500000}"/>
    <cellStyle name="Note 2 6 4 2" xfId="20465" xr:uid="{00000000-0005-0000-0000-0000E9500000}"/>
    <cellStyle name="Note 2 6 4 2 2" xfId="21163" xr:uid="{00000000-0005-0000-0000-0000EA500000}"/>
    <cellStyle name="Note 2 6 5" xfId="20466" xr:uid="{00000000-0005-0000-0000-0000EB500000}"/>
    <cellStyle name="Note 2 6 6" xfId="20467" xr:uid="{00000000-0005-0000-0000-0000EC500000}"/>
    <cellStyle name="Note 2 6 7" xfId="20468" xr:uid="{00000000-0005-0000-0000-0000ED500000}"/>
    <cellStyle name="Note 2 6 7 2" xfId="21162" xr:uid="{00000000-0005-0000-0000-0000EE500000}"/>
    <cellStyle name="Note 2 7" xfId="20469" xr:uid="{00000000-0005-0000-0000-0000EF500000}"/>
    <cellStyle name="Note 2 7 2" xfId="20470" xr:uid="{00000000-0005-0000-0000-0000F0500000}"/>
    <cellStyle name="Note 2 7 2 2" xfId="20471" xr:uid="{00000000-0005-0000-0000-0000F1500000}"/>
    <cellStyle name="Note 2 7 2 2 2" xfId="21161" xr:uid="{00000000-0005-0000-0000-0000F2500000}"/>
    <cellStyle name="Note 2 7 3" xfId="20472" xr:uid="{00000000-0005-0000-0000-0000F3500000}"/>
    <cellStyle name="Note 2 7 3 2" xfId="20473" xr:uid="{00000000-0005-0000-0000-0000F4500000}"/>
    <cellStyle name="Note 2 7 3 2 2" xfId="21160" xr:uid="{00000000-0005-0000-0000-0000F5500000}"/>
    <cellStyle name="Note 2 7 4" xfId="20474" xr:uid="{00000000-0005-0000-0000-0000F6500000}"/>
    <cellStyle name="Note 2 7 4 2" xfId="20475" xr:uid="{00000000-0005-0000-0000-0000F7500000}"/>
    <cellStyle name="Note 2 7 4 2 2" xfId="21159" xr:uid="{00000000-0005-0000-0000-0000F8500000}"/>
    <cellStyle name="Note 2 7 5" xfId="20476" xr:uid="{00000000-0005-0000-0000-0000F9500000}"/>
    <cellStyle name="Note 2 7 6" xfId="20477" xr:uid="{00000000-0005-0000-0000-0000FA500000}"/>
    <cellStyle name="Note 2 7 7" xfId="20478" xr:uid="{00000000-0005-0000-0000-0000FB500000}"/>
    <cellStyle name="Note 2 7 7 2" xfId="21158" xr:uid="{00000000-0005-0000-0000-0000FC500000}"/>
    <cellStyle name="Note 2 8" xfId="20479" xr:uid="{00000000-0005-0000-0000-0000FD500000}"/>
    <cellStyle name="Note 2 8 2" xfId="20480" xr:uid="{00000000-0005-0000-0000-0000FE500000}"/>
    <cellStyle name="Note 2 8 2 2" xfId="21157" xr:uid="{00000000-0005-0000-0000-0000FF500000}"/>
    <cellStyle name="Note 2 8 3" xfId="20481" xr:uid="{00000000-0005-0000-0000-000000510000}"/>
    <cellStyle name="Note 2 8 3 2" xfId="21156" xr:uid="{00000000-0005-0000-0000-000001510000}"/>
    <cellStyle name="Note 2 8 4" xfId="20482" xr:uid="{00000000-0005-0000-0000-000002510000}"/>
    <cellStyle name="Note 2 8 4 2" xfId="21155" xr:uid="{00000000-0005-0000-0000-000003510000}"/>
    <cellStyle name="Note 2 8 5" xfId="20483" xr:uid="{00000000-0005-0000-0000-000004510000}"/>
    <cellStyle name="Note 2 8 5 2" xfId="21154" xr:uid="{00000000-0005-0000-0000-000005510000}"/>
    <cellStyle name="Note 2 9" xfId="20484" xr:uid="{00000000-0005-0000-0000-000006510000}"/>
    <cellStyle name="Note 2 9 2" xfId="20485" xr:uid="{00000000-0005-0000-0000-000007510000}"/>
    <cellStyle name="Note 2 9 2 2" xfId="21153" xr:uid="{00000000-0005-0000-0000-000008510000}"/>
    <cellStyle name="Note 2 9 3" xfId="20486" xr:uid="{00000000-0005-0000-0000-000009510000}"/>
    <cellStyle name="Note 2 9 3 2" xfId="21152" xr:uid="{00000000-0005-0000-0000-00000A510000}"/>
    <cellStyle name="Note 2 9 4" xfId="20487" xr:uid="{00000000-0005-0000-0000-00000B510000}"/>
    <cellStyle name="Note 2 9 4 2" xfId="21151" xr:uid="{00000000-0005-0000-0000-00000C510000}"/>
    <cellStyle name="Note 2 9 5" xfId="20488" xr:uid="{00000000-0005-0000-0000-00000D510000}"/>
    <cellStyle name="Note 2 9 5 2" xfId="21150" xr:uid="{00000000-0005-0000-0000-00000E510000}"/>
    <cellStyle name="Note 3 2" xfId="20489" xr:uid="{00000000-0005-0000-0000-00000F510000}"/>
    <cellStyle name="Note 3 2 2" xfId="20490" xr:uid="{00000000-0005-0000-0000-000010510000}"/>
    <cellStyle name="Note 3 2 2 2" xfId="21148" xr:uid="{00000000-0005-0000-0000-000011510000}"/>
    <cellStyle name="Note 3 2 3" xfId="20491" xr:uid="{00000000-0005-0000-0000-000012510000}"/>
    <cellStyle name="Note 3 2 4" xfId="21149" xr:uid="{00000000-0005-0000-0000-000013510000}"/>
    <cellStyle name="Note 3 3" xfId="20492" xr:uid="{00000000-0005-0000-0000-000014510000}"/>
    <cellStyle name="Note 3 3 2" xfId="20493" xr:uid="{00000000-0005-0000-0000-000015510000}"/>
    <cellStyle name="Note 3 3 3" xfId="21147" xr:uid="{00000000-0005-0000-0000-000016510000}"/>
    <cellStyle name="Note 3 4" xfId="20494" xr:uid="{00000000-0005-0000-0000-000017510000}"/>
    <cellStyle name="Note 3 4 2" xfId="21146" xr:uid="{00000000-0005-0000-0000-000018510000}"/>
    <cellStyle name="Note 3 5" xfId="20495" xr:uid="{00000000-0005-0000-0000-000019510000}"/>
    <cellStyle name="Note 4 2" xfId="20496" xr:uid="{00000000-0005-0000-0000-00001A510000}"/>
    <cellStyle name="Note 4 2 2" xfId="20497" xr:uid="{00000000-0005-0000-0000-00001B510000}"/>
    <cellStyle name="Note 4 2 2 2" xfId="21144" xr:uid="{00000000-0005-0000-0000-00001C510000}"/>
    <cellStyle name="Note 4 2 3" xfId="20498" xr:uid="{00000000-0005-0000-0000-00001D510000}"/>
    <cellStyle name="Note 4 2 4" xfId="21145" xr:uid="{00000000-0005-0000-0000-00001E510000}"/>
    <cellStyle name="Note 4 3" xfId="20499" xr:uid="{00000000-0005-0000-0000-00001F510000}"/>
    <cellStyle name="Note 4 4" xfId="20500" xr:uid="{00000000-0005-0000-0000-000020510000}"/>
    <cellStyle name="Note 4 4 2" xfId="21143" xr:uid="{00000000-0005-0000-0000-000021510000}"/>
    <cellStyle name="Note 4 5" xfId="20501" xr:uid="{00000000-0005-0000-0000-000022510000}"/>
    <cellStyle name="Note 5" xfId="20502" xr:uid="{00000000-0005-0000-0000-000023510000}"/>
    <cellStyle name="Note 5 2" xfId="20503" xr:uid="{00000000-0005-0000-0000-000024510000}"/>
    <cellStyle name="Note 5 2 2" xfId="20504" xr:uid="{00000000-0005-0000-0000-000025510000}"/>
    <cellStyle name="Note 5 2 3" xfId="21141" xr:uid="{00000000-0005-0000-0000-000026510000}"/>
    <cellStyle name="Note 5 3" xfId="20505" xr:uid="{00000000-0005-0000-0000-000027510000}"/>
    <cellStyle name="Note 5 3 2" xfId="20506" xr:uid="{00000000-0005-0000-0000-000028510000}"/>
    <cellStyle name="Note 5 3 3" xfId="21140" xr:uid="{00000000-0005-0000-0000-000029510000}"/>
    <cellStyle name="Note 5 4" xfId="20507" xr:uid="{00000000-0005-0000-0000-00002A510000}"/>
    <cellStyle name="Note 5 4 2" xfId="21139" xr:uid="{00000000-0005-0000-0000-00002B510000}"/>
    <cellStyle name="Note 5 5" xfId="20508" xr:uid="{00000000-0005-0000-0000-00002C510000}"/>
    <cellStyle name="Note 5 6" xfId="21142" xr:uid="{00000000-0005-0000-0000-00002D510000}"/>
    <cellStyle name="Note 6" xfId="20509" xr:uid="{00000000-0005-0000-0000-00002E510000}"/>
    <cellStyle name="Note 6 2" xfId="20510" xr:uid="{00000000-0005-0000-0000-00002F510000}"/>
    <cellStyle name="Note 6 2 2" xfId="20511" xr:uid="{00000000-0005-0000-0000-000030510000}"/>
    <cellStyle name="Note 6 2 3" xfId="21137" xr:uid="{00000000-0005-0000-0000-000031510000}"/>
    <cellStyle name="Note 6 3" xfId="20512" xr:uid="{00000000-0005-0000-0000-000032510000}"/>
    <cellStyle name="Note 6 4" xfId="20513" xr:uid="{00000000-0005-0000-0000-000033510000}"/>
    <cellStyle name="Note 6 5" xfId="21138" xr:uid="{00000000-0005-0000-0000-000034510000}"/>
    <cellStyle name="Note 7" xfId="20514" xr:uid="{00000000-0005-0000-0000-000035510000}"/>
    <cellStyle name="Note 7 2" xfId="21136" xr:uid="{00000000-0005-0000-0000-000036510000}"/>
    <cellStyle name="Note 8" xfId="20515" xr:uid="{00000000-0005-0000-0000-000037510000}"/>
    <cellStyle name="Note 8 2" xfId="20516" xr:uid="{00000000-0005-0000-0000-000038510000}"/>
    <cellStyle name="Note 8 2 2" xfId="21134" xr:uid="{00000000-0005-0000-0000-000039510000}"/>
    <cellStyle name="Note 8 3" xfId="21135" xr:uid="{00000000-0005-0000-0000-00003A510000}"/>
    <cellStyle name="Note 9" xfId="20517" xr:uid="{00000000-0005-0000-0000-00003B510000}"/>
    <cellStyle name="Note 9 2" xfId="21133" xr:uid="{00000000-0005-0000-0000-00003C510000}"/>
    <cellStyle name="Ôèíàíñîâûé [0]_Ëèñò1" xfId="20518" xr:uid="{00000000-0005-0000-0000-00003D510000}"/>
    <cellStyle name="Ôèíàíñîâûé_Ëèñò1" xfId="20519" xr:uid="{00000000-0005-0000-0000-00003E510000}"/>
    <cellStyle name="Option" xfId="20520" xr:uid="{00000000-0005-0000-0000-00003F510000}"/>
    <cellStyle name="Option 2" xfId="20521" xr:uid="{00000000-0005-0000-0000-000040510000}"/>
    <cellStyle name="Option 3" xfId="20522" xr:uid="{00000000-0005-0000-0000-000041510000}"/>
    <cellStyle name="Option 4" xfId="20523" xr:uid="{00000000-0005-0000-0000-000042510000}"/>
    <cellStyle name="optionalExposure" xfId="20524" xr:uid="{00000000-0005-0000-0000-000043510000}"/>
    <cellStyle name="optionalExposure 2" xfId="21132" xr:uid="{00000000-0005-0000-0000-000044510000}"/>
    <cellStyle name="OptionHeading" xfId="20525" xr:uid="{00000000-0005-0000-0000-000045510000}"/>
    <cellStyle name="OptionHeading 2" xfId="20526" xr:uid="{00000000-0005-0000-0000-000046510000}"/>
    <cellStyle name="OptionHeading 3" xfId="20527" xr:uid="{00000000-0005-0000-0000-000047510000}"/>
    <cellStyle name="Output 2" xfId="20528" xr:uid="{00000000-0005-0000-0000-000048510000}"/>
    <cellStyle name="Output 2 10" xfId="20529" xr:uid="{00000000-0005-0000-0000-000049510000}"/>
    <cellStyle name="Output 2 10 2" xfId="20530" xr:uid="{00000000-0005-0000-0000-00004A510000}"/>
    <cellStyle name="Output 2 10 2 2" xfId="21130" xr:uid="{00000000-0005-0000-0000-00004B510000}"/>
    <cellStyle name="Output 2 10 3" xfId="20531" xr:uid="{00000000-0005-0000-0000-00004C510000}"/>
    <cellStyle name="Output 2 10 3 2" xfId="21129" xr:uid="{00000000-0005-0000-0000-00004D510000}"/>
    <cellStyle name="Output 2 10 4" xfId="20532" xr:uid="{00000000-0005-0000-0000-00004E510000}"/>
    <cellStyle name="Output 2 10 4 2" xfId="21128" xr:uid="{00000000-0005-0000-0000-00004F510000}"/>
    <cellStyle name="Output 2 10 5" xfId="20533" xr:uid="{00000000-0005-0000-0000-000050510000}"/>
    <cellStyle name="Output 2 10 5 2" xfId="21127" xr:uid="{00000000-0005-0000-0000-000051510000}"/>
    <cellStyle name="Output 2 11" xfId="20534" xr:uid="{00000000-0005-0000-0000-000052510000}"/>
    <cellStyle name="Output 2 11 2" xfId="20535" xr:uid="{00000000-0005-0000-0000-000053510000}"/>
    <cellStyle name="Output 2 11 2 2" xfId="21125" xr:uid="{00000000-0005-0000-0000-000054510000}"/>
    <cellStyle name="Output 2 11 3" xfId="20536" xr:uid="{00000000-0005-0000-0000-000055510000}"/>
    <cellStyle name="Output 2 11 3 2" xfId="21124" xr:uid="{00000000-0005-0000-0000-000056510000}"/>
    <cellStyle name="Output 2 11 4" xfId="20537" xr:uid="{00000000-0005-0000-0000-000057510000}"/>
    <cellStyle name="Output 2 11 4 2" xfId="21123" xr:uid="{00000000-0005-0000-0000-000058510000}"/>
    <cellStyle name="Output 2 11 5" xfId="20538" xr:uid="{00000000-0005-0000-0000-000059510000}"/>
    <cellStyle name="Output 2 11 5 2" xfId="21122" xr:uid="{00000000-0005-0000-0000-00005A510000}"/>
    <cellStyle name="Output 2 11 6" xfId="21126" xr:uid="{00000000-0005-0000-0000-00005B510000}"/>
    <cellStyle name="Output 2 12" xfId="20539" xr:uid="{00000000-0005-0000-0000-00005C510000}"/>
    <cellStyle name="Output 2 12 2" xfId="20540" xr:uid="{00000000-0005-0000-0000-00005D510000}"/>
    <cellStyle name="Output 2 12 2 2" xfId="21120" xr:uid="{00000000-0005-0000-0000-00005E510000}"/>
    <cellStyle name="Output 2 12 3" xfId="20541" xr:uid="{00000000-0005-0000-0000-00005F510000}"/>
    <cellStyle name="Output 2 12 3 2" xfId="21119" xr:uid="{00000000-0005-0000-0000-000060510000}"/>
    <cellStyle name="Output 2 12 4" xfId="20542" xr:uid="{00000000-0005-0000-0000-000061510000}"/>
    <cellStyle name="Output 2 12 4 2" xfId="21118" xr:uid="{00000000-0005-0000-0000-000062510000}"/>
    <cellStyle name="Output 2 12 5" xfId="20543" xr:uid="{00000000-0005-0000-0000-000063510000}"/>
    <cellStyle name="Output 2 12 5 2" xfId="21117" xr:uid="{00000000-0005-0000-0000-000064510000}"/>
    <cellStyle name="Output 2 12 6" xfId="21121" xr:uid="{00000000-0005-0000-0000-000065510000}"/>
    <cellStyle name="Output 2 13" xfId="20544" xr:uid="{00000000-0005-0000-0000-000066510000}"/>
    <cellStyle name="Output 2 13 2" xfId="20545" xr:uid="{00000000-0005-0000-0000-000067510000}"/>
    <cellStyle name="Output 2 13 2 2" xfId="21115" xr:uid="{00000000-0005-0000-0000-000068510000}"/>
    <cellStyle name="Output 2 13 3" xfId="20546" xr:uid="{00000000-0005-0000-0000-000069510000}"/>
    <cellStyle name="Output 2 13 3 2" xfId="21114" xr:uid="{00000000-0005-0000-0000-00006A510000}"/>
    <cellStyle name="Output 2 13 4" xfId="20547" xr:uid="{00000000-0005-0000-0000-00006B510000}"/>
    <cellStyle name="Output 2 13 4 2" xfId="21113" xr:uid="{00000000-0005-0000-0000-00006C510000}"/>
    <cellStyle name="Output 2 13 5" xfId="21116" xr:uid="{00000000-0005-0000-0000-00006D510000}"/>
    <cellStyle name="Output 2 14" xfId="20548" xr:uid="{00000000-0005-0000-0000-00006E510000}"/>
    <cellStyle name="Output 2 14 2" xfId="21112" xr:uid="{00000000-0005-0000-0000-00006F510000}"/>
    <cellStyle name="Output 2 15" xfId="20549" xr:uid="{00000000-0005-0000-0000-000070510000}"/>
    <cellStyle name="Output 2 15 2" xfId="21111" xr:uid="{00000000-0005-0000-0000-000071510000}"/>
    <cellStyle name="Output 2 16" xfId="20550" xr:uid="{00000000-0005-0000-0000-000072510000}"/>
    <cellStyle name="Output 2 16 2" xfId="21110" xr:uid="{00000000-0005-0000-0000-000073510000}"/>
    <cellStyle name="Output 2 17" xfId="21131" xr:uid="{00000000-0005-0000-0000-000074510000}"/>
    <cellStyle name="Output 2 2" xfId="20551" xr:uid="{00000000-0005-0000-0000-000075510000}"/>
    <cellStyle name="Output 2 2 10" xfId="21109" xr:uid="{00000000-0005-0000-0000-000076510000}"/>
    <cellStyle name="Output 2 2 2" xfId="20552" xr:uid="{00000000-0005-0000-0000-000077510000}"/>
    <cellStyle name="Output 2 2 2 2" xfId="20553" xr:uid="{00000000-0005-0000-0000-000078510000}"/>
    <cellStyle name="Output 2 2 2 2 2" xfId="21107" xr:uid="{00000000-0005-0000-0000-000079510000}"/>
    <cellStyle name="Output 2 2 2 3" xfId="20554" xr:uid="{00000000-0005-0000-0000-00007A510000}"/>
    <cellStyle name="Output 2 2 2 3 2" xfId="21106" xr:uid="{00000000-0005-0000-0000-00007B510000}"/>
    <cellStyle name="Output 2 2 2 4" xfId="20555" xr:uid="{00000000-0005-0000-0000-00007C510000}"/>
    <cellStyle name="Output 2 2 2 4 2" xfId="21105" xr:uid="{00000000-0005-0000-0000-00007D510000}"/>
    <cellStyle name="Output 2 2 2 5" xfId="21108" xr:uid="{00000000-0005-0000-0000-00007E510000}"/>
    <cellStyle name="Output 2 2 3" xfId="20556" xr:uid="{00000000-0005-0000-0000-00007F510000}"/>
    <cellStyle name="Output 2 2 3 2" xfId="20557" xr:uid="{00000000-0005-0000-0000-000080510000}"/>
    <cellStyle name="Output 2 2 3 2 2" xfId="21103" xr:uid="{00000000-0005-0000-0000-000081510000}"/>
    <cellStyle name="Output 2 2 3 3" xfId="20558" xr:uid="{00000000-0005-0000-0000-000082510000}"/>
    <cellStyle name="Output 2 2 3 3 2" xfId="21102" xr:uid="{00000000-0005-0000-0000-000083510000}"/>
    <cellStyle name="Output 2 2 3 4" xfId="20559" xr:uid="{00000000-0005-0000-0000-000084510000}"/>
    <cellStyle name="Output 2 2 3 4 2" xfId="21101" xr:uid="{00000000-0005-0000-0000-000085510000}"/>
    <cellStyle name="Output 2 2 3 5" xfId="21104" xr:uid="{00000000-0005-0000-0000-000086510000}"/>
    <cellStyle name="Output 2 2 4" xfId="20560" xr:uid="{00000000-0005-0000-0000-000087510000}"/>
    <cellStyle name="Output 2 2 4 2" xfId="20561" xr:uid="{00000000-0005-0000-0000-000088510000}"/>
    <cellStyle name="Output 2 2 4 2 2" xfId="21099" xr:uid="{00000000-0005-0000-0000-000089510000}"/>
    <cellStyle name="Output 2 2 4 3" xfId="20562" xr:uid="{00000000-0005-0000-0000-00008A510000}"/>
    <cellStyle name="Output 2 2 4 3 2" xfId="21098" xr:uid="{00000000-0005-0000-0000-00008B510000}"/>
    <cellStyle name="Output 2 2 4 4" xfId="20563" xr:uid="{00000000-0005-0000-0000-00008C510000}"/>
    <cellStyle name="Output 2 2 4 4 2" xfId="21097" xr:uid="{00000000-0005-0000-0000-00008D510000}"/>
    <cellStyle name="Output 2 2 4 5" xfId="21100" xr:uid="{00000000-0005-0000-0000-00008E510000}"/>
    <cellStyle name="Output 2 2 5" xfId="20564" xr:uid="{00000000-0005-0000-0000-00008F510000}"/>
    <cellStyle name="Output 2 2 5 2" xfId="20565" xr:uid="{00000000-0005-0000-0000-000090510000}"/>
    <cellStyle name="Output 2 2 5 2 2" xfId="21095" xr:uid="{00000000-0005-0000-0000-000091510000}"/>
    <cellStyle name="Output 2 2 5 3" xfId="20566" xr:uid="{00000000-0005-0000-0000-000092510000}"/>
    <cellStyle name="Output 2 2 5 3 2" xfId="21094" xr:uid="{00000000-0005-0000-0000-000093510000}"/>
    <cellStyle name="Output 2 2 5 4" xfId="20567" xr:uid="{00000000-0005-0000-0000-000094510000}"/>
    <cellStyle name="Output 2 2 5 4 2" xfId="21093" xr:uid="{00000000-0005-0000-0000-000095510000}"/>
    <cellStyle name="Output 2 2 5 5" xfId="21096" xr:uid="{00000000-0005-0000-0000-000096510000}"/>
    <cellStyle name="Output 2 2 6" xfId="20568" xr:uid="{00000000-0005-0000-0000-000097510000}"/>
    <cellStyle name="Output 2 2 6 2" xfId="21092" xr:uid="{00000000-0005-0000-0000-000098510000}"/>
    <cellStyle name="Output 2 2 7" xfId="20569" xr:uid="{00000000-0005-0000-0000-000099510000}"/>
    <cellStyle name="Output 2 2 7 2" xfId="21091" xr:uid="{00000000-0005-0000-0000-00009A510000}"/>
    <cellStyle name="Output 2 2 8" xfId="20570" xr:uid="{00000000-0005-0000-0000-00009B510000}"/>
    <cellStyle name="Output 2 2 8 2" xfId="21090" xr:uid="{00000000-0005-0000-0000-00009C510000}"/>
    <cellStyle name="Output 2 2 9" xfId="20571" xr:uid="{00000000-0005-0000-0000-00009D510000}"/>
    <cellStyle name="Output 2 2 9 2" xfId="21089" xr:uid="{00000000-0005-0000-0000-00009E510000}"/>
    <cellStyle name="Output 2 3" xfId="20572" xr:uid="{00000000-0005-0000-0000-00009F510000}"/>
    <cellStyle name="Output 2 3 2" xfId="20573" xr:uid="{00000000-0005-0000-0000-0000A0510000}"/>
    <cellStyle name="Output 2 3 2 2" xfId="21088" xr:uid="{00000000-0005-0000-0000-0000A1510000}"/>
    <cellStyle name="Output 2 3 3" xfId="20574" xr:uid="{00000000-0005-0000-0000-0000A2510000}"/>
    <cellStyle name="Output 2 3 3 2" xfId="21087" xr:uid="{00000000-0005-0000-0000-0000A3510000}"/>
    <cellStyle name="Output 2 3 4" xfId="20575" xr:uid="{00000000-0005-0000-0000-0000A4510000}"/>
    <cellStyle name="Output 2 3 4 2" xfId="21086" xr:uid="{00000000-0005-0000-0000-0000A5510000}"/>
    <cellStyle name="Output 2 3 5" xfId="20576" xr:uid="{00000000-0005-0000-0000-0000A6510000}"/>
    <cellStyle name="Output 2 3 5 2" xfId="21085" xr:uid="{00000000-0005-0000-0000-0000A7510000}"/>
    <cellStyle name="Output 2 4" xfId="20577" xr:uid="{00000000-0005-0000-0000-0000A8510000}"/>
    <cellStyle name="Output 2 4 2" xfId="20578" xr:uid="{00000000-0005-0000-0000-0000A9510000}"/>
    <cellStyle name="Output 2 4 2 2" xfId="21084" xr:uid="{00000000-0005-0000-0000-0000AA510000}"/>
    <cellStyle name="Output 2 4 3" xfId="20579" xr:uid="{00000000-0005-0000-0000-0000AB510000}"/>
    <cellStyle name="Output 2 4 3 2" xfId="21083" xr:uid="{00000000-0005-0000-0000-0000AC510000}"/>
    <cellStyle name="Output 2 4 4" xfId="20580" xr:uid="{00000000-0005-0000-0000-0000AD510000}"/>
    <cellStyle name="Output 2 4 4 2" xfId="21082" xr:uid="{00000000-0005-0000-0000-0000AE510000}"/>
    <cellStyle name="Output 2 4 5" xfId="20581" xr:uid="{00000000-0005-0000-0000-0000AF510000}"/>
    <cellStyle name="Output 2 4 5 2" xfId="21081" xr:uid="{00000000-0005-0000-0000-0000B0510000}"/>
    <cellStyle name="Output 2 5" xfId="20582" xr:uid="{00000000-0005-0000-0000-0000B1510000}"/>
    <cellStyle name="Output 2 5 2" xfId="20583" xr:uid="{00000000-0005-0000-0000-0000B2510000}"/>
    <cellStyle name="Output 2 5 2 2" xfId="21080" xr:uid="{00000000-0005-0000-0000-0000B3510000}"/>
    <cellStyle name="Output 2 5 3" xfId="20584" xr:uid="{00000000-0005-0000-0000-0000B4510000}"/>
    <cellStyle name="Output 2 5 3 2" xfId="21079" xr:uid="{00000000-0005-0000-0000-0000B5510000}"/>
    <cellStyle name="Output 2 5 4" xfId="20585" xr:uid="{00000000-0005-0000-0000-0000B6510000}"/>
    <cellStyle name="Output 2 5 4 2" xfId="21078" xr:uid="{00000000-0005-0000-0000-0000B7510000}"/>
    <cellStyle name="Output 2 5 5" xfId="20586" xr:uid="{00000000-0005-0000-0000-0000B8510000}"/>
    <cellStyle name="Output 2 5 5 2" xfId="21077" xr:uid="{00000000-0005-0000-0000-0000B9510000}"/>
    <cellStyle name="Output 2 6" xfId="20587" xr:uid="{00000000-0005-0000-0000-0000BA510000}"/>
    <cellStyle name="Output 2 6 2" xfId="20588" xr:uid="{00000000-0005-0000-0000-0000BB510000}"/>
    <cellStyle name="Output 2 6 2 2" xfId="21076" xr:uid="{00000000-0005-0000-0000-0000BC510000}"/>
    <cellStyle name="Output 2 6 3" xfId="20589" xr:uid="{00000000-0005-0000-0000-0000BD510000}"/>
    <cellStyle name="Output 2 6 3 2" xfId="21075" xr:uid="{00000000-0005-0000-0000-0000BE510000}"/>
    <cellStyle name="Output 2 6 4" xfId="20590" xr:uid="{00000000-0005-0000-0000-0000BF510000}"/>
    <cellStyle name="Output 2 6 4 2" xfId="21074" xr:uid="{00000000-0005-0000-0000-0000C0510000}"/>
    <cellStyle name="Output 2 6 5" xfId="20591" xr:uid="{00000000-0005-0000-0000-0000C1510000}"/>
    <cellStyle name="Output 2 6 5 2" xfId="21073" xr:uid="{00000000-0005-0000-0000-0000C2510000}"/>
    <cellStyle name="Output 2 7" xfId="20592" xr:uid="{00000000-0005-0000-0000-0000C3510000}"/>
    <cellStyle name="Output 2 7 2" xfId="20593" xr:uid="{00000000-0005-0000-0000-0000C4510000}"/>
    <cellStyle name="Output 2 7 2 2" xfId="21072" xr:uid="{00000000-0005-0000-0000-0000C5510000}"/>
    <cellStyle name="Output 2 7 3" xfId="20594" xr:uid="{00000000-0005-0000-0000-0000C6510000}"/>
    <cellStyle name="Output 2 7 3 2" xfId="21071" xr:uid="{00000000-0005-0000-0000-0000C7510000}"/>
    <cellStyle name="Output 2 7 4" xfId="20595" xr:uid="{00000000-0005-0000-0000-0000C8510000}"/>
    <cellStyle name="Output 2 7 4 2" xfId="21070" xr:uid="{00000000-0005-0000-0000-0000C9510000}"/>
    <cellStyle name="Output 2 7 5" xfId="20596" xr:uid="{00000000-0005-0000-0000-0000CA510000}"/>
    <cellStyle name="Output 2 7 5 2" xfId="21069" xr:uid="{00000000-0005-0000-0000-0000CB510000}"/>
    <cellStyle name="Output 2 8" xfId="20597" xr:uid="{00000000-0005-0000-0000-0000CC510000}"/>
    <cellStyle name="Output 2 8 2" xfId="20598" xr:uid="{00000000-0005-0000-0000-0000CD510000}"/>
    <cellStyle name="Output 2 8 2 2" xfId="21068" xr:uid="{00000000-0005-0000-0000-0000CE510000}"/>
    <cellStyle name="Output 2 8 3" xfId="20599" xr:uid="{00000000-0005-0000-0000-0000CF510000}"/>
    <cellStyle name="Output 2 8 3 2" xfId="21067" xr:uid="{00000000-0005-0000-0000-0000D0510000}"/>
    <cellStyle name="Output 2 8 4" xfId="20600" xr:uid="{00000000-0005-0000-0000-0000D1510000}"/>
    <cellStyle name="Output 2 8 4 2" xfId="21066" xr:uid="{00000000-0005-0000-0000-0000D2510000}"/>
    <cellStyle name="Output 2 8 5" xfId="20601" xr:uid="{00000000-0005-0000-0000-0000D3510000}"/>
    <cellStyle name="Output 2 8 5 2" xfId="21065" xr:uid="{00000000-0005-0000-0000-0000D4510000}"/>
    <cellStyle name="Output 2 9" xfId="20602" xr:uid="{00000000-0005-0000-0000-0000D5510000}"/>
    <cellStyle name="Output 2 9 2" xfId="20603" xr:uid="{00000000-0005-0000-0000-0000D6510000}"/>
    <cellStyle name="Output 2 9 2 2" xfId="21064" xr:uid="{00000000-0005-0000-0000-0000D7510000}"/>
    <cellStyle name="Output 2 9 3" xfId="20604" xr:uid="{00000000-0005-0000-0000-0000D8510000}"/>
    <cellStyle name="Output 2 9 3 2" xfId="21063" xr:uid="{00000000-0005-0000-0000-0000D9510000}"/>
    <cellStyle name="Output 2 9 4" xfId="20605" xr:uid="{00000000-0005-0000-0000-0000DA510000}"/>
    <cellStyle name="Output 2 9 4 2" xfId="21062" xr:uid="{00000000-0005-0000-0000-0000DB510000}"/>
    <cellStyle name="Output 2 9 5" xfId="20606" xr:uid="{00000000-0005-0000-0000-0000DC510000}"/>
    <cellStyle name="Output 2 9 5 2" xfId="21061" xr:uid="{00000000-0005-0000-0000-0000DD510000}"/>
    <cellStyle name="Output 3" xfId="20607" xr:uid="{00000000-0005-0000-0000-0000DE510000}"/>
    <cellStyle name="Output 3 2" xfId="20608" xr:uid="{00000000-0005-0000-0000-0000DF510000}"/>
    <cellStyle name="Output 3 2 2" xfId="21059" xr:uid="{00000000-0005-0000-0000-0000E0510000}"/>
    <cellStyle name="Output 3 3" xfId="20609" xr:uid="{00000000-0005-0000-0000-0000E1510000}"/>
    <cellStyle name="Output 3 3 2" xfId="21058" xr:uid="{00000000-0005-0000-0000-0000E2510000}"/>
    <cellStyle name="Output 3 4" xfId="21060" xr:uid="{00000000-0005-0000-0000-0000E3510000}"/>
    <cellStyle name="Output 4" xfId="20610" xr:uid="{00000000-0005-0000-0000-0000E4510000}"/>
    <cellStyle name="Output 4 2" xfId="20611" xr:uid="{00000000-0005-0000-0000-0000E5510000}"/>
    <cellStyle name="Output 4 2 2" xfId="21056" xr:uid="{00000000-0005-0000-0000-0000E6510000}"/>
    <cellStyle name="Output 4 3" xfId="20612" xr:uid="{00000000-0005-0000-0000-0000E7510000}"/>
    <cellStyle name="Output 4 3 2" xfId="21055" xr:uid="{00000000-0005-0000-0000-0000E8510000}"/>
    <cellStyle name="Output 4 4" xfId="21057" xr:uid="{00000000-0005-0000-0000-0000E9510000}"/>
    <cellStyle name="Output 5" xfId="20613" xr:uid="{00000000-0005-0000-0000-0000EA510000}"/>
    <cellStyle name="Output 5 2" xfId="20614" xr:uid="{00000000-0005-0000-0000-0000EB510000}"/>
    <cellStyle name="Output 5 2 2" xfId="21053" xr:uid="{00000000-0005-0000-0000-0000EC510000}"/>
    <cellStyle name="Output 5 3" xfId="20615" xr:uid="{00000000-0005-0000-0000-0000ED510000}"/>
    <cellStyle name="Output 5 3 2" xfId="21052" xr:uid="{00000000-0005-0000-0000-0000EE510000}"/>
    <cellStyle name="Output 5 4" xfId="21054" xr:uid="{00000000-0005-0000-0000-0000EF510000}"/>
    <cellStyle name="Output 6" xfId="20616" xr:uid="{00000000-0005-0000-0000-0000F0510000}"/>
    <cellStyle name="Output 6 2" xfId="20617" xr:uid="{00000000-0005-0000-0000-0000F1510000}"/>
    <cellStyle name="Output 6 2 2" xfId="21050" xr:uid="{00000000-0005-0000-0000-0000F2510000}"/>
    <cellStyle name="Output 6 3" xfId="20618" xr:uid="{00000000-0005-0000-0000-0000F3510000}"/>
    <cellStyle name="Output 6 3 2" xfId="21049" xr:uid="{00000000-0005-0000-0000-0000F4510000}"/>
    <cellStyle name="Output 6 4" xfId="21051" xr:uid="{00000000-0005-0000-0000-0000F5510000}"/>
    <cellStyle name="Output 7" xfId="20619" xr:uid="{00000000-0005-0000-0000-0000F6510000}"/>
    <cellStyle name="Output 7 2" xfId="21048" xr:uid="{00000000-0005-0000-0000-0000F7510000}"/>
    <cellStyle name="Percen - Style1" xfId="20620" xr:uid="{00000000-0005-0000-0000-0000F8510000}"/>
    <cellStyle name="Percent" xfId="20961" builtinId="5"/>
    <cellStyle name="Percent [0]" xfId="20621" xr:uid="{00000000-0005-0000-0000-0000FA510000}"/>
    <cellStyle name="Percent [00]" xfId="20622" xr:uid="{00000000-0005-0000-0000-0000FB510000}"/>
    <cellStyle name="Percent 10" xfId="20623" xr:uid="{00000000-0005-0000-0000-0000FC510000}"/>
    <cellStyle name="Percent 10 2" xfId="20624" xr:uid="{00000000-0005-0000-0000-0000FD510000}"/>
    <cellStyle name="Percent 10 2 2" xfId="20625" xr:uid="{00000000-0005-0000-0000-0000FE510000}"/>
    <cellStyle name="Percent 10 3" xfId="20626" xr:uid="{00000000-0005-0000-0000-0000FF510000}"/>
    <cellStyle name="Percent 10 4" xfId="20627" xr:uid="{00000000-0005-0000-0000-000000520000}"/>
    <cellStyle name="Percent 11" xfId="20628" xr:uid="{00000000-0005-0000-0000-000001520000}"/>
    <cellStyle name="Percent 11 2" xfId="20629" xr:uid="{00000000-0005-0000-0000-000002520000}"/>
    <cellStyle name="Percent 12" xfId="20630" xr:uid="{00000000-0005-0000-0000-000003520000}"/>
    <cellStyle name="Percent 12 2" xfId="20631" xr:uid="{00000000-0005-0000-0000-000004520000}"/>
    <cellStyle name="Percent 13" xfId="20632" xr:uid="{00000000-0005-0000-0000-000005520000}"/>
    <cellStyle name="Percent 13 2" xfId="20633" xr:uid="{00000000-0005-0000-0000-000006520000}"/>
    <cellStyle name="Percent 14" xfId="20634" xr:uid="{00000000-0005-0000-0000-000007520000}"/>
    <cellStyle name="Percent 15" xfId="20635" xr:uid="{00000000-0005-0000-0000-000008520000}"/>
    <cellStyle name="Percent 15 2" xfId="20636" xr:uid="{00000000-0005-0000-0000-000009520000}"/>
    <cellStyle name="Percent 16" xfId="20637" xr:uid="{00000000-0005-0000-0000-00000A520000}"/>
    <cellStyle name="Percent 17" xfId="20638" xr:uid="{00000000-0005-0000-0000-00000B520000}"/>
    <cellStyle name="Percent 18" xfId="20639" xr:uid="{00000000-0005-0000-0000-00000C520000}"/>
    <cellStyle name="Percent 19" xfId="20640" xr:uid="{00000000-0005-0000-0000-00000D520000}"/>
    <cellStyle name="Percent 2" xfId="6" xr:uid="{00000000-0005-0000-0000-00000E520000}"/>
    <cellStyle name="Percent 2 2" xfId="20641" xr:uid="{00000000-0005-0000-0000-00000F520000}"/>
    <cellStyle name="Percent 2 2 2" xfId="20642" xr:uid="{00000000-0005-0000-0000-000010520000}"/>
    <cellStyle name="Percent 2 2 3" xfId="20643" xr:uid="{00000000-0005-0000-0000-000011520000}"/>
    <cellStyle name="Percent 2 2 4" xfId="20644" xr:uid="{00000000-0005-0000-0000-000012520000}"/>
    <cellStyle name="Percent 2 2 4 2" xfId="20645" xr:uid="{00000000-0005-0000-0000-000013520000}"/>
    <cellStyle name="Percent 2 2 4 2 2" xfId="20646" xr:uid="{00000000-0005-0000-0000-000014520000}"/>
    <cellStyle name="Percent 2 2 4 2 2 2" xfId="20647" xr:uid="{00000000-0005-0000-0000-000015520000}"/>
    <cellStyle name="Percent 2 2 4 2 2 3" xfId="20648" xr:uid="{00000000-0005-0000-0000-000016520000}"/>
    <cellStyle name="Percent 2 2 4 2 2 4" xfId="20649" xr:uid="{00000000-0005-0000-0000-000017520000}"/>
    <cellStyle name="Percent 2 2 4 2 3" xfId="20650" xr:uid="{00000000-0005-0000-0000-000018520000}"/>
    <cellStyle name="Percent 2 2 4 2 4" xfId="20651" xr:uid="{00000000-0005-0000-0000-000019520000}"/>
    <cellStyle name="Percent 2 2 4 2 5" xfId="20652" xr:uid="{00000000-0005-0000-0000-00001A520000}"/>
    <cellStyle name="Percent 2 2 4 3" xfId="20653" xr:uid="{00000000-0005-0000-0000-00001B520000}"/>
    <cellStyle name="Percent 2 2 4 3 2" xfId="20654" xr:uid="{00000000-0005-0000-0000-00001C520000}"/>
    <cellStyle name="Percent 2 2 4 3 3" xfId="20655" xr:uid="{00000000-0005-0000-0000-00001D520000}"/>
    <cellStyle name="Percent 2 2 4 3 4" xfId="20656" xr:uid="{00000000-0005-0000-0000-00001E520000}"/>
    <cellStyle name="Percent 2 2 4 4" xfId="20657" xr:uid="{00000000-0005-0000-0000-00001F520000}"/>
    <cellStyle name="Percent 2 2 4 5" xfId="20658" xr:uid="{00000000-0005-0000-0000-000020520000}"/>
    <cellStyle name="Percent 2 2 4 6" xfId="20659" xr:uid="{00000000-0005-0000-0000-000021520000}"/>
    <cellStyle name="Percent 2 2 5" xfId="20660" xr:uid="{00000000-0005-0000-0000-000022520000}"/>
    <cellStyle name="Percent 2 3" xfId="20661" xr:uid="{00000000-0005-0000-0000-000023520000}"/>
    <cellStyle name="Percent 2 4" xfId="20662" xr:uid="{00000000-0005-0000-0000-000024520000}"/>
    <cellStyle name="Percent 2 5" xfId="20663" xr:uid="{00000000-0005-0000-0000-000025520000}"/>
    <cellStyle name="Percent 2 6" xfId="20664" xr:uid="{00000000-0005-0000-0000-000026520000}"/>
    <cellStyle name="Percent 2 7" xfId="20665" xr:uid="{00000000-0005-0000-0000-000027520000}"/>
    <cellStyle name="Percent 2 8" xfId="20666" xr:uid="{00000000-0005-0000-0000-000028520000}"/>
    <cellStyle name="Percent 2 8 2" xfId="20667" xr:uid="{00000000-0005-0000-0000-000029520000}"/>
    <cellStyle name="Percent 2 9" xfId="20668" xr:uid="{00000000-0005-0000-0000-00002A520000}"/>
    <cellStyle name="Percent 2 9 2" xfId="20669" xr:uid="{00000000-0005-0000-0000-00002B520000}"/>
    <cellStyle name="Percent 2 9 2 2" xfId="20670" xr:uid="{00000000-0005-0000-0000-00002C520000}"/>
    <cellStyle name="Percent 2 9 2 2 2" xfId="20671" xr:uid="{00000000-0005-0000-0000-00002D520000}"/>
    <cellStyle name="Percent 2 9 2 2 3" xfId="20672" xr:uid="{00000000-0005-0000-0000-00002E520000}"/>
    <cellStyle name="Percent 2 9 2 2 4" xfId="20673" xr:uid="{00000000-0005-0000-0000-00002F520000}"/>
    <cellStyle name="Percent 2 9 2 3" xfId="20674" xr:uid="{00000000-0005-0000-0000-000030520000}"/>
    <cellStyle name="Percent 2 9 2 4" xfId="20675" xr:uid="{00000000-0005-0000-0000-000031520000}"/>
    <cellStyle name="Percent 2 9 2 5" xfId="20676" xr:uid="{00000000-0005-0000-0000-000032520000}"/>
    <cellStyle name="Percent 2 9 3" xfId="20677" xr:uid="{00000000-0005-0000-0000-000033520000}"/>
    <cellStyle name="Percent 2 9 3 2" xfId="20678" xr:uid="{00000000-0005-0000-0000-000034520000}"/>
    <cellStyle name="Percent 2 9 3 3" xfId="20679" xr:uid="{00000000-0005-0000-0000-000035520000}"/>
    <cellStyle name="Percent 2 9 3 4" xfId="20680" xr:uid="{00000000-0005-0000-0000-000036520000}"/>
    <cellStyle name="Percent 2 9 4" xfId="20681" xr:uid="{00000000-0005-0000-0000-000037520000}"/>
    <cellStyle name="Percent 2 9 5" xfId="20682" xr:uid="{00000000-0005-0000-0000-000038520000}"/>
    <cellStyle name="Percent 2 9 6" xfId="20683" xr:uid="{00000000-0005-0000-0000-000039520000}"/>
    <cellStyle name="Percent 20" xfId="20684" xr:uid="{00000000-0005-0000-0000-00003A520000}"/>
    <cellStyle name="Percent 21" xfId="20685" xr:uid="{00000000-0005-0000-0000-00003B520000}"/>
    <cellStyle name="Percent 21 2" xfId="20686" xr:uid="{00000000-0005-0000-0000-00003C520000}"/>
    <cellStyle name="Percent 21 3" xfId="20687" xr:uid="{00000000-0005-0000-0000-00003D520000}"/>
    <cellStyle name="Percent 21 4" xfId="20688" xr:uid="{00000000-0005-0000-0000-00003E520000}"/>
    <cellStyle name="Percent 3" xfId="14" xr:uid="{00000000-0005-0000-0000-00003F520000}"/>
    <cellStyle name="Percent 3 2" xfId="20689" xr:uid="{00000000-0005-0000-0000-000040520000}"/>
    <cellStyle name="Percent 3 2 2" xfId="20690" xr:uid="{00000000-0005-0000-0000-000041520000}"/>
    <cellStyle name="Percent 3 2 2 2" xfId="20691" xr:uid="{00000000-0005-0000-0000-000042520000}"/>
    <cellStyle name="Percent 3 2 2 3" xfId="20692" xr:uid="{00000000-0005-0000-0000-000043520000}"/>
    <cellStyle name="Percent 3 2 3" xfId="20693" xr:uid="{00000000-0005-0000-0000-000044520000}"/>
    <cellStyle name="Percent 3 2 4" xfId="20694" xr:uid="{00000000-0005-0000-0000-000045520000}"/>
    <cellStyle name="Percent 3 3" xfId="20695" xr:uid="{00000000-0005-0000-0000-000046520000}"/>
    <cellStyle name="Percent 3 3 2" xfId="20696" xr:uid="{00000000-0005-0000-0000-000047520000}"/>
    <cellStyle name="Percent 3 4" xfId="20697" xr:uid="{00000000-0005-0000-0000-000048520000}"/>
    <cellStyle name="Percent 3 4 2" xfId="20698" xr:uid="{00000000-0005-0000-0000-000049520000}"/>
    <cellStyle name="Percent 3 4 3" xfId="20699" xr:uid="{00000000-0005-0000-0000-00004A520000}"/>
    <cellStyle name="Percent 4" xfId="20700" xr:uid="{00000000-0005-0000-0000-00004B520000}"/>
    <cellStyle name="Percent 4 2" xfId="20701" xr:uid="{00000000-0005-0000-0000-00004C520000}"/>
    <cellStyle name="Percent 4 2 2" xfId="20702" xr:uid="{00000000-0005-0000-0000-00004D520000}"/>
    <cellStyle name="Percent 4 2 2 2" xfId="20703" xr:uid="{00000000-0005-0000-0000-00004E520000}"/>
    <cellStyle name="Percent 4 3" xfId="20704" xr:uid="{00000000-0005-0000-0000-00004F520000}"/>
    <cellStyle name="Percent 4 3 2" xfId="20705" xr:uid="{00000000-0005-0000-0000-000050520000}"/>
    <cellStyle name="Percent 4 4" xfId="20706" xr:uid="{00000000-0005-0000-0000-000051520000}"/>
    <cellStyle name="Percent 5" xfId="20707" xr:uid="{00000000-0005-0000-0000-000052520000}"/>
    <cellStyle name="Percent 5 2" xfId="20708" xr:uid="{00000000-0005-0000-0000-000053520000}"/>
    <cellStyle name="Percent 5 2 2" xfId="20709" xr:uid="{00000000-0005-0000-0000-000054520000}"/>
    <cellStyle name="Percent 5 2 2 2" xfId="20710" xr:uid="{00000000-0005-0000-0000-000055520000}"/>
    <cellStyle name="Percent 5 2 3" xfId="20711" xr:uid="{00000000-0005-0000-0000-000056520000}"/>
    <cellStyle name="Percent 5 2 4" xfId="20712" xr:uid="{00000000-0005-0000-0000-000057520000}"/>
    <cellStyle name="Percent 5 2 4 2" xfId="20713" xr:uid="{00000000-0005-0000-0000-000058520000}"/>
    <cellStyle name="Percent 5 2 4 2 2" xfId="20714" xr:uid="{00000000-0005-0000-0000-000059520000}"/>
    <cellStyle name="Percent 5 2 4 2 3" xfId="20715" xr:uid="{00000000-0005-0000-0000-00005A520000}"/>
    <cellStyle name="Percent 5 2 4 2 4" xfId="20716" xr:uid="{00000000-0005-0000-0000-00005B520000}"/>
    <cellStyle name="Percent 5 2 4 3" xfId="20717" xr:uid="{00000000-0005-0000-0000-00005C520000}"/>
    <cellStyle name="Percent 5 2 4 4" xfId="20718" xr:uid="{00000000-0005-0000-0000-00005D520000}"/>
    <cellStyle name="Percent 5 2 4 5" xfId="20719" xr:uid="{00000000-0005-0000-0000-00005E520000}"/>
    <cellStyle name="Percent 5 2 5" xfId="20720" xr:uid="{00000000-0005-0000-0000-00005F520000}"/>
    <cellStyle name="Percent 5 2 5 2" xfId="20721" xr:uid="{00000000-0005-0000-0000-000060520000}"/>
    <cellStyle name="Percent 5 2 5 3" xfId="20722" xr:uid="{00000000-0005-0000-0000-000061520000}"/>
    <cellStyle name="Percent 5 2 5 4" xfId="20723" xr:uid="{00000000-0005-0000-0000-000062520000}"/>
    <cellStyle name="Percent 5 2 6" xfId="20724" xr:uid="{00000000-0005-0000-0000-000063520000}"/>
    <cellStyle name="Percent 5 2 7" xfId="20725" xr:uid="{00000000-0005-0000-0000-000064520000}"/>
    <cellStyle name="Percent 5 2 8" xfId="20726" xr:uid="{00000000-0005-0000-0000-000065520000}"/>
    <cellStyle name="Percent 5 3" xfId="20727" xr:uid="{00000000-0005-0000-0000-000066520000}"/>
    <cellStyle name="Percent 5 3 2" xfId="20728" xr:uid="{00000000-0005-0000-0000-000067520000}"/>
    <cellStyle name="Percent 5 4" xfId="20729" xr:uid="{00000000-0005-0000-0000-000068520000}"/>
    <cellStyle name="Percent 5 4 2" xfId="20730" xr:uid="{00000000-0005-0000-0000-000069520000}"/>
    <cellStyle name="Percent 5 4 2 2" xfId="20731" xr:uid="{00000000-0005-0000-0000-00006A520000}"/>
    <cellStyle name="Percent 5 4 2 3" xfId="20732" xr:uid="{00000000-0005-0000-0000-00006B520000}"/>
    <cellStyle name="Percent 5 4 2 4" xfId="20733" xr:uid="{00000000-0005-0000-0000-00006C520000}"/>
    <cellStyle name="Percent 5 4 3" xfId="20734" xr:uid="{00000000-0005-0000-0000-00006D520000}"/>
    <cellStyle name="Percent 5 4 4" xfId="20735" xr:uid="{00000000-0005-0000-0000-00006E520000}"/>
    <cellStyle name="Percent 5 4 5" xfId="20736" xr:uid="{00000000-0005-0000-0000-00006F520000}"/>
    <cellStyle name="Percent 5 5" xfId="20737" xr:uid="{00000000-0005-0000-0000-000070520000}"/>
    <cellStyle name="Percent 5 5 2" xfId="20738" xr:uid="{00000000-0005-0000-0000-000071520000}"/>
    <cellStyle name="Percent 5 5 3" xfId="20739" xr:uid="{00000000-0005-0000-0000-000072520000}"/>
    <cellStyle name="Percent 5 5 4" xfId="20740" xr:uid="{00000000-0005-0000-0000-000073520000}"/>
    <cellStyle name="Percent 5 6" xfId="20741" xr:uid="{00000000-0005-0000-0000-000074520000}"/>
    <cellStyle name="Percent 5 7" xfId="20742" xr:uid="{00000000-0005-0000-0000-000075520000}"/>
    <cellStyle name="Percent 5 8" xfId="20743" xr:uid="{00000000-0005-0000-0000-000076520000}"/>
    <cellStyle name="Percent 6" xfId="20744" xr:uid="{00000000-0005-0000-0000-000077520000}"/>
    <cellStyle name="Percent 6 2" xfId="20745" xr:uid="{00000000-0005-0000-0000-000078520000}"/>
    <cellStyle name="Percent 6 2 2" xfId="20746" xr:uid="{00000000-0005-0000-0000-000079520000}"/>
    <cellStyle name="Percent 6 3" xfId="20747" xr:uid="{00000000-0005-0000-0000-00007A520000}"/>
    <cellStyle name="Percent 6 3 2" xfId="20748" xr:uid="{00000000-0005-0000-0000-00007B520000}"/>
    <cellStyle name="Percent 7" xfId="20749" xr:uid="{00000000-0005-0000-0000-00007C520000}"/>
    <cellStyle name="Percent 7 2" xfId="20750" xr:uid="{00000000-0005-0000-0000-00007D520000}"/>
    <cellStyle name="Percent 7 2 2" xfId="20751" xr:uid="{00000000-0005-0000-0000-00007E520000}"/>
    <cellStyle name="Percent 7 3" xfId="20752" xr:uid="{00000000-0005-0000-0000-00007F520000}"/>
    <cellStyle name="Percent 8" xfId="20753" xr:uid="{00000000-0005-0000-0000-000080520000}"/>
    <cellStyle name="Percent 8 10" xfId="20754" xr:uid="{00000000-0005-0000-0000-000081520000}"/>
    <cellStyle name="Percent 8 11" xfId="20755" xr:uid="{00000000-0005-0000-0000-000082520000}"/>
    <cellStyle name="Percent 8 12" xfId="20756" xr:uid="{00000000-0005-0000-0000-000083520000}"/>
    <cellStyle name="Percent 8 2" xfId="20757" xr:uid="{00000000-0005-0000-0000-000084520000}"/>
    <cellStyle name="Percent 8 3" xfId="20758" xr:uid="{00000000-0005-0000-0000-000085520000}"/>
    <cellStyle name="Percent 8 4" xfId="20759" xr:uid="{00000000-0005-0000-0000-000086520000}"/>
    <cellStyle name="Percent 8 5" xfId="20760" xr:uid="{00000000-0005-0000-0000-000087520000}"/>
    <cellStyle name="Percent 8 6" xfId="20761" xr:uid="{00000000-0005-0000-0000-000088520000}"/>
    <cellStyle name="Percent 8 7" xfId="20762" xr:uid="{00000000-0005-0000-0000-000089520000}"/>
    <cellStyle name="Percent 8 8" xfId="20763" xr:uid="{00000000-0005-0000-0000-00008A520000}"/>
    <cellStyle name="Percent 8 9" xfId="20764" xr:uid="{00000000-0005-0000-0000-00008B520000}"/>
    <cellStyle name="Percent 9" xfId="20765" xr:uid="{00000000-0005-0000-0000-00008C520000}"/>
    <cellStyle name="Percent 9 10" xfId="20766" xr:uid="{00000000-0005-0000-0000-00008D520000}"/>
    <cellStyle name="Percent 9 11" xfId="20767" xr:uid="{00000000-0005-0000-0000-00008E520000}"/>
    <cellStyle name="Percent 9 2" xfId="20768" xr:uid="{00000000-0005-0000-0000-00008F520000}"/>
    <cellStyle name="Percent 9 3" xfId="20769" xr:uid="{00000000-0005-0000-0000-000090520000}"/>
    <cellStyle name="Percent 9 4" xfId="20770" xr:uid="{00000000-0005-0000-0000-000091520000}"/>
    <cellStyle name="Percent 9 5" xfId="20771" xr:uid="{00000000-0005-0000-0000-000092520000}"/>
    <cellStyle name="Percent 9 6" xfId="20772" xr:uid="{00000000-0005-0000-0000-000093520000}"/>
    <cellStyle name="Percent 9 7" xfId="20773" xr:uid="{00000000-0005-0000-0000-000094520000}"/>
    <cellStyle name="Percent 9 8" xfId="20774" xr:uid="{00000000-0005-0000-0000-000095520000}"/>
    <cellStyle name="Percent 9 9" xfId="20775" xr:uid="{00000000-0005-0000-0000-000096520000}"/>
    <cellStyle name="PrePop Currency (0)" xfId="20776" xr:uid="{00000000-0005-0000-0000-000097520000}"/>
    <cellStyle name="PrePop Currency (2)" xfId="20777" xr:uid="{00000000-0005-0000-0000-000098520000}"/>
    <cellStyle name="PrePop Units (0)" xfId="20778" xr:uid="{00000000-0005-0000-0000-000099520000}"/>
    <cellStyle name="PrePop Units (1)" xfId="20779" xr:uid="{00000000-0005-0000-0000-00009A520000}"/>
    <cellStyle name="PrePop Units (2)" xfId="20780" xr:uid="{00000000-0005-0000-0000-00009B520000}"/>
    <cellStyle name="Price" xfId="20781" xr:uid="{00000000-0005-0000-0000-00009C520000}"/>
    <cellStyle name="Price 2" xfId="20782" xr:uid="{00000000-0005-0000-0000-00009D520000}"/>
    <cellStyle name="Price 3" xfId="20783" xr:uid="{00000000-0005-0000-0000-00009E520000}"/>
    <cellStyle name="RunRep_Header" xfId="20784" xr:uid="{00000000-0005-0000-0000-00009F520000}"/>
    <cellStyle name="Sheet Title" xfId="20785" xr:uid="{00000000-0005-0000-0000-0000A0520000}"/>
    <cellStyle name="showExposure" xfId="20786" xr:uid="{00000000-0005-0000-0000-0000A1520000}"/>
    <cellStyle name="showExposure 2" xfId="21047" xr:uid="{00000000-0005-0000-0000-0000A2520000}"/>
    <cellStyle name="showParameterE" xfId="20787" xr:uid="{00000000-0005-0000-0000-0000A3520000}"/>
    <cellStyle name="showParameterE 2" xfId="21046" xr:uid="{00000000-0005-0000-0000-0000A4520000}"/>
    <cellStyle name="Standard_AX-4-4-Profit-Loss-310899" xfId="20788" xr:uid="{00000000-0005-0000-0000-0000A5520000}"/>
    <cellStyle name="Style 1" xfId="20789" xr:uid="{00000000-0005-0000-0000-0000A6520000}"/>
    <cellStyle name="Style 1 2" xfId="20790" xr:uid="{00000000-0005-0000-0000-0000A7520000}"/>
    <cellStyle name="Style 1 2 2" xfId="20791" xr:uid="{00000000-0005-0000-0000-0000A8520000}"/>
    <cellStyle name="Style 1 3" xfId="20792" xr:uid="{00000000-0005-0000-0000-0000A9520000}"/>
    <cellStyle name="Style 1 4" xfId="20793" xr:uid="{00000000-0005-0000-0000-0000AA520000}"/>
    <cellStyle name="Style 2" xfId="20794" xr:uid="{00000000-0005-0000-0000-0000AB520000}"/>
    <cellStyle name="Style 3" xfId="20795" xr:uid="{00000000-0005-0000-0000-0000AC520000}"/>
    <cellStyle name="Style 4" xfId="20796" xr:uid="{00000000-0005-0000-0000-0000AD520000}"/>
    <cellStyle name="Style 5" xfId="20797" xr:uid="{00000000-0005-0000-0000-0000AE520000}"/>
    <cellStyle name="Style 6" xfId="20798" xr:uid="{00000000-0005-0000-0000-0000AF520000}"/>
    <cellStyle name="Style 7" xfId="20799" xr:uid="{00000000-0005-0000-0000-0000B0520000}"/>
    <cellStyle name="Style 8" xfId="20800" xr:uid="{00000000-0005-0000-0000-0000B1520000}"/>
    <cellStyle name="Style 9" xfId="21411" xr:uid="{00000000-0005-0000-0000-0000B2520000}"/>
    <cellStyle name="Text Indent A" xfId="20801" xr:uid="{00000000-0005-0000-0000-0000B3520000}"/>
    <cellStyle name="Text Indent B" xfId="20802" xr:uid="{00000000-0005-0000-0000-0000B4520000}"/>
    <cellStyle name="Text Indent C" xfId="20803" xr:uid="{00000000-0005-0000-0000-0000B5520000}"/>
    <cellStyle name="Tickmark" xfId="20804" xr:uid="{00000000-0005-0000-0000-0000B6520000}"/>
    <cellStyle name="Title 2" xfId="20805" xr:uid="{00000000-0005-0000-0000-0000B7520000}"/>
    <cellStyle name="Title 2 2" xfId="20806" xr:uid="{00000000-0005-0000-0000-0000B8520000}"/>
    <cellStyle name="Title 2 2 2" xfId="20807" xr:uid="{00000000-0005-0000-0000-0000B9520000}"/>
    <cellStyle name="Title 2 3" xfId="20808" xr:uid="{00000000-0005-0000-0000-0000BA520000}"/>
    <cellStyle name="Title 2 4" xfId="20809" xr:uid="{00000000-0005-0000-0000-0000BB520000}"/>
    <cellStyle name="Title 3" xfId="20810" xr:uid="{00000000-0005-0000-0000-0000BC520000}"/>
    <cellStyle name="Title 3 2" xfId="20811" xr:uid="{00000000-0005-0000-0000-0000BD520000}"/>
    <cellStyle name="Title 3 3" xfId="20812" xr:uid="{00000000-0005-0000-0000-0000BE520000}"/>
    <cellStyle name="Title 4" xfId="20813" xr:uid="{00000000-0005-0000-0000-0000BF520000}"/>
    <cellStyle name="Title 4 2" xfId="20814" xr:uid="{00000000-0005-0000-0000-0000C0520000}"/>
    <cellStyle name="Title 4 3" xfId="20815" xr:uid="{00000000-0005-0000-0000-0000C1520000}"/>
    <cellStyle name="Title 5" xfId="20816" xr:uid="{00000000-0005-0000-0000-0000C2520000}"/>
    <cellStyle name="Title 5 2" xfId="20817" xr:uid="{00000000-0005-0000-0000-0000C3520000}"/>
    <cellStyle name="Title 5 3" xfId="20818" xr:uid="{00000000-0005-0000-0000-0000C4520000}"/>
    <cellStyle name="Title 6" xfId="20819" xr:uid="{00000000-0005-0000-0000-0000C5520000}"/>
    <cellStyle name="Title 6 2" xfId="20820" xr:uid="{00000000-0005-0000-0000-0000C6520000}"/>
    <cellStyle name="Title 6 3" xfId="20821" xr:uid="{00000000-0005-0000-0000-0000C7520000}"/>
    <cellStyle name="Title 7" xfId="20822" xr:uid="{00000000-0005-0000-0000-0000C8520000}"/>
    <cellStyle name="Total 2" xfId="20823" xr:uid="{00000000-0005-0000-0000-0000C9520000}"/>
    <cellStyle name="Total 2 10" xfId="20824" xr:uid="{00000000-0005-0000-0000-0000CA520000}"/>
    <cellStyle name="Total 2 10 2" xfId="20825" xr:uid="{00000000-0005-0000-0000-0000CB520000}"/>
    <cellStyle name="Total 2 10 2 2" xfId="21044" xr:uid="{00000000-0005-0000-0000-0000CC520000}"/>
    <cellStyle name="Total 2 10 3" xfId="20826" xr:uid="{00000000-0005-0000-0000-0000CD520000}"/>
    <cellStyle name="Total 2 10 3 2" xfId="21043" xr:uid="{00000000-0005-0000-0000-0000CE520000}"/>
    <cellStyle name="Total 2 10 4" xfId="20827" xr:uid="{00000000-0005-0000-0000-0000CF520000}"/>
    <cellStyle name="Total 2 10 4 2" xfId="21042" xr:uid="{00000000-0005-0000-0000-0000D0520000}"/>
    <cellStyle name="Total 2 10 5" xfId="20828" xr:uid="{00000000-0005-0000-0000-0000D1520000}"/>
    <cellStyle name="Total 2 10 5 2" xfId="21041" xr:uid="{00000000-0005-0000-0000-0000D2520000}"/>
    <cellStyle name="Total 2 11" xfId="20829" xr:uid="{00000000-0005-0000-0000-0000D3520000}"/>
    <cellStyle name="Total 2 11 2" xfId="20830" xr:uid="{00000000-0005-0000-0000-0000D4520000}"/>
    <cellStyle name="Total 2 11 2 2" xfId="21039" xr:uid="{00000000-0005-0000-0000-0000D5520000}"/>
    <cellStyle name="Total 2 11 3" xfId="20831" xr:uid="{00000000-0005-0000-0000-0000D6520000}"/>
    <cellStyle name="Total 2 11 3 2" xfId="21038" xr:uid="{00000000-0005-0000-0000-0000D7520000}"/>
    <cellStyle name="Total 2 11 4" xfId="20832" xr:uid="{00000000-0005-0000-0000-0000D8520000}"/>
    <cellStyle name="Total 2 11 4 2" xfId="21037" xr:uid="{00000000-0005-0000-0000-0000D9520000}"/>
    <cellStyle name="Total 2 11 5" xfId="20833" xr:uid="{00000000-0005-0000-0000-0000DA520000}"/>
    <cellStyle name="Total 2 11 5 2" xfId="21036" xr:uid="{00000000-0005-0000-0000-0000DB520000}"/>
    <cellStyle name="Total 2 11 6" xfId="21040" xr:uid="{00000000-0005-0000-0000-0000DC520000}"/>
    <cellStyle name="Total 2 12" xfId="20834" xr:uid="{00000000-0005-0000-0000-0000DD520000}"/>
    <cellStyle name="Total 2 12 2" xfId="20835" xr:uid="{00000000-0005-0000-0000-0000DE520000}"/>
    <cellStyle name="Total 2 12 2 2" xfId="21034" xr:uid="{00000000-0005-0000-0000-0000DF520000}"/>
    <cellStyle name="Total 2 12 3" xfId="20836" xr:uid="{00000000-0005-0000-0000-0000E0520000}"/>
    <cellStyle name="Total 2 12 3 2" xfId="21033" xr:uid="{00000000-0005-0000-0000-0000E1520000}"/>
    <cellStyle name="Total 2 12 4" xfId="20837" xr:uid="{00000000-0005-0000-0000-0000E2520000}"/>
    <cellStyle name="Total 2 12 4 2" xfId="21032" xr:uid="{00000000-0005-0000-0000-0000E3520000}"/>
    <cellStyle name="Total 2 12 5" xfId="20838" xr:uid="{00000000-0005-0000-0000-0000E4520000}"/>
    <cellStyle name="Total 2 12 5 2" xfId="21031" xr:uid="{00000000-0005-0000-0000-0000E5520000}"/>
    <cellStyle name="Total 2 12 6" xfId="21035" xr:uid="{00000000-0005-0000-0000-0000E6520000}"/>
    <cellStyle name="Total 2 13" xfId="20839" xr:uid="{00000000-0005-0000-0000-0000E7520000}"/>
    <cellStyle name="Total 2 13 2" xfId="20840" xr:uid="{00000000-0005-0000-0000-0000E8520000}"/>
    <cellStyle name="Total 2 13 2 2" xfId="21029" xr:uid="{00000000-0005-0000-0000-0000E9520000}"/>
    <cellStyle name="Total 2 13 3" xfId="20841" xr:uid="{00000000-0005-0000-0000-0000EA520000}"/>
    <cellStyle name="Total 2 13 3 2" xfId="21028" xr:uid="{00000000-0005-0000-0000-0000EB520000}"/>
    <cellStyle name="Total 2 13 4" xfId="20842" xr:uid="{00000000-0005-0000-0000-0000EC520000}"/>
    <cellStyle name="Total 2 13 4 2" xfId="21027" xr:uid="{00000000-0005-0000-0000-0000ED520000}"/>
    <cellStyle name="Total 2 13 5" xfId="21030" xr:uid="{00000000-0005-0000-0000-0000EE520000}"/>
    <cellStyle name="Total 2 14" xfId="20843" xr:uid="{00000000-0005-0000-0000-0000EF520000}"/>
    <cellStyle name="Total 2 14 2" xfId="21026" xr:uid="{00000000-0005-0000-0000-0000F0520000}"/>
    <cellStyle name="Total 2 15" xfId="20844" xr:uid="{00000000-0005-0000-0000-0000F1520000}"/>
    <cellStyle name="Total 2 15 2" xfId="21025" xr:uid="{00000000-0005-0000-0000-0000F2520000}"/>
    <cellStyle name="Total 2 16" xfId="20845" xr:uid="{00000000-0005-0000-0000-0000F3520000}"/>
    <cellStyle name="Total 2 16 2" xfId="21024" xr:uid="{00000000-0005-0000-0000-0000F4520000}"/>
    <cellStyle name="Total 2 17" xfId="21045" xr:uid="{00000000-0005-0000-0000-0000F5520000}"/>
    <cellStyle name="Total 2 2" xfId="20846" xr:uid="{00000000-0005-0000-0000-0000F6520000}"/>
    <cellStyle name="Total 2 2 10" xfId="21023" xr:uid="{00000000-0005-0000-0000-0000F7520000}"/>
    <cellStyle name="Total 2 2 2" xfId="20847" xr:uid="{00000000-0005-0000-0000-0000F8520000}"/>
    <cellStyle name="Total 2 2 2 2" xfId="20848" xr:uid="{00000000-0005-0000-0000-0000F9520000}"/>
    <cellStyle name="Total 2 2 2 2 2" xfId="21021" xr:uid="{00000000-0005-0000-0000-0000FA520000}"/>
    <cellStyle name="Total 2 2 2 3" xfId="20849" xr:uid="{00000000-0005-0000-0000-0000FB520000}"/>
    <cellStyle name="Total 2 2 2 3 2" xfId="21020" xr:uid="{00000000-0005-0000-0000-0000FC520000}"/>
    <cellStyle name="Total 2 2 2 4" xfId="20850" xr:uid="{00000000-0005-0000-0000-0000FD520000}"/>
    <cellStyle name="Total 2 2 2 4 2" xfId="21019" xr:uid="{00000000-0005-0000-0000-0000FE520000}"/>
    <cellStyle name="Total 2 2 2 5" xfId="21022" xr:uid="{00000000-0005-0000-0000-0000FF520000}"/>
    <cellStyle name="Total 2 2 3" xfId="20851" xr:uid="{00000000-0005-0000-0000-000000530000}"/>
    <cellStyle name="Total 2 2 3 2" xfId="20852" xr:uid="{00000000-0005-0000-0000-000001530000}"/>
    <cellStyle name="Total 2 2 3 2 2" xfId="21017" xr:uid="{00000000-0005-0000-0000-000002530000}"/>
    <cellStyle name="Total 2 2 3 3" xfId="20853" xr:uid="{00000000-0005-0000-0000-000003530000}"/>
    <cellStyle name="Total 2 2 3 3 2" xfId="21016" xr:uid="{00000000-0005-0000-0000-000004530000}"/>
    <cellStyle name="Total 2 2 3 4" xfId="20854" xr:uid="{00000000-0005-0000-0000-000005530000}"/>
    <cellStyle name="Total 2 2 3 4 2" xfId="21015" xr:uid="{00000000-0005-0000-0000-000006530000}"/>
    <cellStyle name="Total 2 2 3 5" xfId="21018" xr:uid="{00000000-0005-0000-0000-000007530000}"/>
    <cellStyle name="Total 2 2 4" xfId="20855" xr:uid="{00000000-0005-0000-0000-000008530000}"/>
    <cellStyle name="Total 2 2 4 2" xfId="20856" xr:uid="{00000000-0005-0000-0000-000009530000}"/>
    <cellStyle name="Total 2 2 4 2 2" xfId="21013" xr:uid="{00000000-0005-0000-0000-00000A530000}"/>
    <cellStyle name="Total 2 2 4 3" xfId="20857" xr:uid="{00000000-0005-0000-0000-00000B530000}"/>
    <cellStyle name="Total 2 2 4 3 2" xfId="21012" xr:uid="{00000000-0005-0000-0000-00000C530000}"/>
    <cellStyle name="Total 2 2 4 4" xfId="20858" xr:uid="{00000000-0005-0000-0000-00000D530000}"/>
    <cellStyle name="Total 2 2 4 4 2" xfId="21011" xr:uid="{00000000-0005-0000-0000-00000E530000}"/>
    <cellStyle name="Total 2 2 4 5" xfId="21014" xr:uid="{00000000-0005-0000-0000-00000F530000}"/>
    <cellStyle name="Total 2 2 5" xfId="20859" xr:uid="{00000000-0005-0000-0000-000010530000}"/>
    <cellStyle name="Total 2 2 5 2" xfId="20860" xr:uid="{00000000-0005-0000-0000-000011530000}"/>
    <cellStyle name="Total 2 2 5 2 2" xfId="21009" xr:uid="{00000000-0005-0000-0000-000012530000}"/>
    <cellStyle name="Total 2 2 5 3" xfId="20861" xr:uid="{00000000-0005-0000-0000-000013530000}"/>
    <cellStyle name="Total 2 2 5 3 2" xfId="21008" xr:uid="{00000000-0005-0000-0000-000014530000}"/>
    <cellStyle name="Total 2 2 5 4" xfId="20862" xr:uid="{00000000-0005-0000-0000-000015530000}"/>
    <cellStyle name="Total 2 2 5 4 2" xfId="21007" xr:uid="{00000000-0005-0000-0000-000016530000}"/>
    <cellStyle name="Total 2 2 5 5" xfId="21010" xr:uid="{00000000-0005-0000-0000-000017530000}"/>
    <cellStyle name="Total 2 2 6" xfId="20863" xr:uid="{00000000-0005-0000-0000-000018530000}"/>
    <cellStyle name="Total 2 2 6 2" xfId="21006" xr:uid="{00000000-0005-0000-0000-000019530000}"/>
    <cellStyle name="Total 2 2 7" xfId="20864" xr:uid="{00000000-0005-0000-0000-00001A530000}"/>
    <cellStyle name="Total 2 2 7 2" xfId="21005" xr:uid="{00000000-0005-0000-0000-00001B530000}"/>
    <cellStyle name="Total 2 2 8" xfId="20865" xr:uid="{00000000-0005-0000-0000-00001C530000}"/>
    <cellStyle name="Total 2 2 8 2" xfId="21004" xr:uid="{00000000-0005-0000-0000-00001D530000}"/>
    <cellStyle name="Total 2 2 9" xfId="20866" xr:uid="{00000000-0005-0000-0000-00001E530000}"/>
    <cellStyle name="Total 2 2 9 2" xfId="21003" xr:uid="{00000000-0005-0000-0000-00001F530000}"/>
    <cellStyle name="Total 2 3" xfId="20867" xr:uid="{00000000-0005-0000-0000-000020530000}"/>
    <cellStyle name="Total 2 3 2" xfId="20868" xr:uid="{00000000-0005-0000-0000-000021530000}"/>
    <cellStyle name="Total 2 3 2 2" xfId="21002" xr:uid="{00000000-0005-0000-0000-000022530000}"/>
    <cellStyle name="Total 2 3 3" xfId="20869" xr:uid="{00000000-0005-0000-0000-000023530000}"/>
    <cellStyle name="Total 2 3 3 2" xfId="21001" xr:uid="{00000000-0005-0000-0000-000024530000}"/>
    <cellStyle name="Total 2 3 4" xfId="20870" xr:uid="{00000000-0005-0000-0000-000025530000}"/>
    <cellStyle name="Total 2 3 4 2" xfId="21000" xr:uid="{00000000-0005-0000-0000-000026530000}"/>
    <cellStyle name="Total 2 3 5" xfId="20871" xr:uid="{00000000-0005-0000-0000-000027530000}"/>
    <cellStyle name="Total 2 3 5 2" xfId="20999" xr:uid="{00000000-0005-0000-0000-000028530000}"/>
    <cellStyle name="Total 2 4" xfId="20872" xr:uid="{00000000-0005-0000-0000-000029530000}"/>
    <cellStyle name="Total 2 4 2" xfId="20873" xr:uid="{00000000-0005-0000-0000-00002A530000}"/>
    <cellStyle name="Total 2 4 2 2" xfId="20998" xr:uid="{00000000-0005-0000-0000-00002B530000}"/>
    <cellStyle name="Total 2 4 3" xfId="20874" xr:uid="{00000000-0005-0000-0000-00002C530000}"/>
    <cellStyle name="Total 2 4 3 2" xfId="20997" xr:uid="{00000000-0005-0000-0000-00002D530000}"/>
    <cellStyle name="Total 2 4 4" xfId="20875" xr:uid="{00000000-0005-0000-0000-00002E530000}"/>
    <cellStyle name="Total 2 4 4 2" xfId="20996" xr:uid="{00000000-0005-0000-0000-00002F530000}"/>
    <cellStyle name="Total 2 4 5" xfId="20876" xr:uid="{00000000-0005-0000-0000-000030530000}"/>
    <cellStyle name="Total 2 4 5 2" xfId="20995" xr:uid="{00000000-0005-0000-0000-000031530000}"/>
    <cellStyle name="Total 2 5" xfId="20877" xr:uid="{00000000-0005-0000-0000-000032530000}"/>
    <cellStyle name="Total 2 5 2" xfId="20878" xr:uid="{00000000-0005-0000-0000-000033530000}"/>
    <cellStyle name="Total 2 5 2 2" xfId="20994" xr:uid="{00000000-0005-0000-0000-000034530000}"/>
    <cellStyle name="Total 2 5 3" xfId="20879" xr:uid="{00000000-0005-0000-0000-000035530000}"/>
    <cellStyle name="Total 2 5 3 2" xfId="20993" xr:uid="{00000000-0005-0000-0000-000036530000}"/>
    <cellStyle name="Total 2 5 4" xfId="20880" xr:uid="{00000000-0005-0000-0000-000037530000}"/>
    <cellStyle name="Total 2 5 4 2" xfId="20992" xr:uid="{00000000-0005-0000-0000-000038530000}"/>
    <cellStyle name="Total 2 5 5" xfId="20881" xr:uid="{00000000-0005-0000-0000-000039530000}"/>
    <cellStyle name="Total 2 5 5 2" xfId="20991" xr:uid="{00000000-0005-0000-0000-00003A530000}"/>
    <cellStyle name="Total 2 6" xfId="20882" xr:uid="{00000000-0005-0000-0000-00003B530000}"/>
    <cellStyle name="Total 2 6 2" xfId="20883" xr:uid="{00000000-0005-0000-0000-00003C530000}"/>
    <cellStyle name="Total 2 6 2 2" xfId="20990" xr:uid="{00000000-0005-0000-0000-00003D530000}"/>
    <cellStyle name="Total 2 6 3" xfId="20884" xr:uid="{00000000-0005-0000-0000-00003E530000}"/>
    <cellStyle name="Total 2 6 3 2" xfId="20989" xr:uid="{00000000-0005-0000-0000-00003F530000}"/>
    <cellStyle name="Total 2 6 4" xfId="20885" xr:uid="{00000000-0005-0000-0000-000040530000}"/>
    <cellStyle name="Total 2 6 4 2" xfId="20988" xr:uid="{00000000-0005-0000-0000-000041530000}"/>
    <cellStyle name="Total 2 6 5" xfId="20886" xr:uid="{00000000-0005-0000-0000-000042530000}"/>
    <cellStyle name="Total 2 6 5 2" xfId="20987" xr:uid="{00000000-0005-0000-0000-000043530000}"/>
    <cellStyle name="Total 2 7" xfId="20887" xr:uid="{00000000-0005-0000-0000-000044530000}"/>
    <cellStyle name="Total 2 7 2" xfId="20888" xr:uid="{00000000-0005-0000-0000-000045530000}"/>
    <cellStyle name="Total 2 7 2 2" xfId="20986" xr:uid="{00000000-0005-0000-0000-000046530000}"/>
    <cellStyle name="Total 2 7 3" xfId="20889" xr:uid="{00000000-0005-0000-0000-000047530000}"/>
    <cellStyle name="Total 2 7 3 2" xfId="20985" xr:uid="{00000000-0005-0000-0000-000048530000}"/>
    <cellStyle name="Total 2 7 4" xfId="20890" xr:uid="{00000000-0005-0000-0000-000049530000}"/>
    <cellStyle name="Total 2 7 4 2" xfId="20984" xr:uid="{00000000-0005-0000-0000-00004A530000}"/>
    <cellStyle name="Total 2 7 5" xfId="20891" xr:uid="{00000000-0005-0000-0000-00004B530000}"/>
    <cellStyle name="Total 2 7 5 2" xfId="20983" xr:uid="{00000000-0005-0000-0000-00004C530000}"/>
    <cellStyle name="Total 2 8" xfId="20892" xr:uid="{00000000-0005-0000-0000-00004D530000}"/>
    <cellStyle name="Total 2 8 2" xfId="20893" xr:uid="{00000000-0005-0000-0000-00004E530000}"/>
    <cellStyle name="Total 2 8 2 2" xfId="20982" xr:uid="{00000000-0005-0000-0000-00004F530000}"/>
    <cellStyle name="Total 2 8 3" xfId="20894" xr:uid="{00000000-0005-0000-0000-000050530000}"/>
    <cellStyle name="Total 2 8 3 2" xfId="20981" xr:uid="{00000000-0005-0000-0000-000051530000}"/>
    <cellStyle name="Total 2 8 4" xfId="20895" xr:uid="{00000000-0005-0000-0000-000052530000}"/>
    <cellStyle name="Total 2 8 4 2" xfId="20980" xr:uid="{00000000-0005-0000-0000-000053530000}"/>
    <cellStyle name="Total 2 8 5" xfId="20896" xr:uid="{00000000-0005-0000-0000-000054530000}"/>
    <cellStyle name="Total 2 8 5 2" xfId="20979" xr:uid="{00000000-0005-0000-0000-000055530000}"/>
    <cellStyle name="Total 2 9" xfId="20897" xr:uid="{00000000-0005-0000-0000-000056530000}"/>
    <cellStyle name="Total 2 9 2" xfId="20898" xr:uid="{00000000-0005-0000-0000-000057530000}"/>
    <cellStyle name="Total 2 9 2 2" xfId="20978" xr:uid="{00000000-0005-0000-0000-000058530000}"/>
    <cellStyle name="Total 2 9 3" xfId="20899" xr:uid="{00000000-0005-0000-0000-000059530000}"/>
    <cellStyle name="Total 2 9 3 2" xfId="20977" xr:uid="{00000000-0005-0000-0000-00005A530000}"/>
    <cellStyle name="Total 2 9 4" xfId="20900" xr:uid="{00000000-0005-0000-0000-00005B530000}"/>
    <cellStyle name="Total 2 9 4 2" xfId="20976" xr:uid="{00000000-0005-0000-0000-00005C530000}"/>
    <cellStyle name="Total 2 9 5" xfId="20901" xr:uid="{00000000-0005-0000-0000-00005D530000}"/>
    <cellStyle name="Total 2 9 5 2" xfId="20975" xr:uid="{00000000-0005-0000-0000-00005E530000}"/>
    <cellStyle name="Total 3" xfId="20902" xr:uid="{00000000-0005-0000-0000-00005F530000}"/>
    <cellStyle name="Total 3 2" xfId="20903" xr:uid="{00000000-0005-0000-0000-000060530000}"/>
    <cellStyle name="Total 3 2 2" xfId="20973" xr:uid="{00000000-0005-0000-0000-000061530000}"/>
    <cellStyle name="Total 3 3" xfId="20904" xr:uid="{00000000-0005-0000-0000-000062530000}"/>
    <cellStyle name="Total 3 3 2" xfId="20972" xr:uid="{00000000-0005-0000-0000-000063530000}"/>
    <cellStyle name="Total 3 4" xfId="20974" xr:uid="{00000000-0005-0000-0000-000064530000}"/>
    <cellStyle name="Total 4" xfId="20905" xr:uid="{00000000-0005-0000-0000-000065530000}"/>
    <cellStyle name="Total 4 2" xfId="20906" xr:uid="{00000000-0005-0000-0000-000066530000}"/>
    <cellStyle name="Total 4 2 2" xfId="20970" xr:uid="{00000000-0005-0000-0000-000067530000}"/>
    <cellStyle name="Total 4 3" xfId="20907" xr:uid="{00000000-0005-0000-0000-000068530000}"/>
    <cellStyle name="Total 4 3 2" xfId="20969" xr:uid="{00000000-0005-0000-0000-000069530000}"/>
    <cellStyle name="Total 4 4" xfId="20971" xr:uid="{00000000-0005-0000-0000-00006A530000}"/>
    <cellStyle name="Total 5" xfId="20908" xr:uid="{00000000-0005-0000-0000-00006B530000}"/>
    <cellStyle name="Total 5 2" xfId="20909" xr:uid="{00000000-0005-0000-0000-00006C530000}"/>
    <cellStyle name="Total 5 2 2" xfId="20967" xr:uid="{00000000-0005-0000-0000-00006D530000}"/>
    <cellStyle name="Total 5 3" xfId="20910" xr:uid="{00000000-0005-0000-0000-00006E530000}"/>
    <cellStyle name="Total 5 3 2" xfId="20966" xr:uid="{00000000-0005-0000-0000-00006F530000}"/>
    <cellStyle name="Total 5 4" xfId="20968" xr:uid="{00000000-0005-0000-0000-000070530000}"/>
    <cellStyle name="Total 6" xfId="20911" xr:uid="{00000000-0005-0000-0000-000071530000}"/>
    <cellStyle name="Total 6 2" xfId="20912" xr:uid="{00000000-0005-0000-0000-000072530000}"/>
    <cellStyle name="Total 6 2 2" xfId="20964" xr:uid="{00000000-0005-0000-0000-000073530000}"/>
    <cellStyle name="Total 6 3" xfId="20913" xr:uid="{00000000-0005-0000-0000-000074530000}"/>
    <cellStyle name="Total 6 3 2" xfId="20963" xr:uid="{00000000-0005-0000-0000-000075530000}"/>
    <cellStyle name="Total 6 4" xfId="20965" xr:uid="{00000000-0005-0000-0000-000076530000}"/>
    <cellStyle name="Total 7" xfId="20914" xr:uid="{00000000-0005-0000-0000-000077530000}"/>
    <cellStyle name="Total 7 2" xfId="20962" xr:uid="{00000000-0005-0000-0000-000078530000}"/>
    <cellStyle name="Total2 - Style2" xfId="20915" xr:uid="{00000000-0005-0000-0000-000079530000}"/>
    <cellStyle name="Unit" xfId="20916" xr:uid="{00000000-0005-0000-0000-00007A530000}"/>
    <cellStyle name="Unit 2" xfId="20917" xr:uid="{00000000-0005-0000-0000-00007B530000}"/>
    <cellStyle name="Unit 3" xfId="20918" xr:uid="{00000000-0005-0000-0000-00007C530000}"/>
    <cellStyle name="Unit 4" xfId="20919" xr:uid="{00000000-0005-0000-0000-00007D530000}"/>
    <cellStyle name="Vertical" xfId="20920" xr:uid="{00000000-0005-0000-0000-00007E530000}"/>
    <cellStyle name="Vertical 2" xfId="20921" xr:uid="{00000000-0005-0000-0000-00007F530000}"/>
    <cellStyle name="Vertical 3" xfId="20922" xr:uid="{00000000-0005-0000-0000-000080530000}"/>
    <cellStyle name="Währung [0]" xfId="20923" xr:uid="{00000000-0005-0000-0000-000081530000}"/>
    <cellStyle name="Währung_AX-3-4-Balance-Sheet-310899" xfId="20924" xr:uid="{00000000-0005-0000-0000-000082530000}"/>
    <cellStyle name="Warning Text 2" xfId="20925" xr:uid="{00000000-0005-0000-0000-000083530000}"/>
    <cellStyle name="Warning Text 2 10" xfId="20926" xr:uid="{00000000-0005-0000-0000-000084530000}"/>
    <cellStyle name="Warning Text 2 11" xfId="20927" xr:uid="{00000000-0005-0000-0000-000085530000}"/>
    <cellStyle name="Warning Text 2 12" xfId="20928" xr:uid="{00000000-0005-0000-0000-000086530000}"/>
    <cellStyle name="Warning Text 2 2" xfId="20929" xr:uid="{00000000-0005-0000-0000-000087530000}"/>
    <cellStyle name="Warning Text 2 2 2" xfId="20930" xr:uid="{00000000-0005-0000-0000-000088530000}"/>
    <cellStyle name="Warning Text 2 3" xfId="20931" xr:uid="{00000000-0005-0000-0000-000089530000}"/>
    <cellStyle name="Warning Text 2 4" xfId="20932" xr:uid="{00000000-0005-0000-0000-00008A530000}"/>
    <cellStyle name="Warning Text 2 5" xfId="20933" xr:uid="{00000000-0005-0000-0000-00008B530000}"/>
    <cellStyle name="Warning Text 2 6" xfId="20934" xr:uid="{00000000-0005-0000-0000-00008C530000}"/>
    <cellStyle name="Warning Text 2 7" xfId="20935" xr:uid="{00000000-0005-0000-0000-00008D530000}"/>
    <cellStyle name="Warning Text 2 8" xfId="20936" xr:uid="{00000000-0005-0000-0000-00008E530000}"/>
    <cellStyle name="Warning Text 2 9" xfId="20937" xr:uid="{00000000-0005-0000-0000-00008F530000}"/>
    <cellStyle name="Warning Text 3" xfId="20938" xr:uid="{00000000-0005-0000-0000-000090530000}"/>
    <cellStyle name="Warning Text 3 2" xfId="20939" xr:uid="{00000000-0005-0000-0000-000091530000}"/>
    <cellStyle name="Warning Text 3 3" xfId="20940" xr:uid="{00000000-0005-0000-0000-000092530000}"/>
    <cellStyle name="Warning Text 4" xfId="20941" xr:uid="{00000000-0005-0000-0000-000093530000}"/>
    <cellStyle name="Warning Text 4 2" xfId="20942" xr:uid="{00000000-0005-0000-0000-000094530000}"/>
    <cellStyle name="Warning Text 4 3" xfId="20943" xr:uid="{00000000-0005-0000-0000-000095530000}"/>
    <cellStyle name="Warning Text 5" xfId="20944" xr:uid="{00000000-0005-0000-0000-000096530000}"/>
    <cellStyle name="Warning Text 5 2" xfId="20945" xr:uid="{00000000-0005-0000-0000-000097530000}"/>
    <cellStyle name="Warning Text 5 3" xfId="20946" xr:uid="{00000000-0005-0000-0000-000098530000}"/>
    <cellStyle name="Warning Text 6" xfId="20947" xr:uid="{00000000-0005-0000-0000-000099530000}"/>
    <cellStyle name="Warning Text 6 2" xfId="20948" xr:uid="{00000000-0005-0000-0000-00009A530000}"/>
    <cellStyle name="Warning Text 6 3" xfId="20949" xr:uid="{00000000-0005-0000-0000-00009B530000}"/>
    <cellStyle name="Warning Text 7" xfId="20950" xr:uid="{00000000-0005-0000-0000-00009C530000}"/>
    <cellStyle name="Years" xfId="20951" xr:uid="{00000000-0005-0000-0000-00009D530000}"/>
    <cellStyle name="Денежный [0]_Capex" xfId="20952" xr:uid="{00000000-0005-0000-0000-00009E530000}"/>
    <cellStyle name="Денежный_Capex" xfId="20953" xr:uid="{00000000-0005-0000-0000-00009F530000}"/>
    <cellStyle name="Обычный_7.1" xfId="20954" xr:uid="{00000000-0005-0000-0000-0000A0530000}"/>
    <cellStyle name="ТЕКСТ" xfId="20955" xr:uid="{00000000-0005-0000-0000-0000A1530000}"/>
    <cellStyle name="Тысячи [0]_Chart1 (Sales &amp; Costs)" xfId="20956" xr:uid="{00000000-0005-0000-0000-0000A2530000}"/>
    <cellStyle name="Тысячи_Chart1 (Sales &amp; Costs)" xfId="20957" xr:uid="{00000000-0005-0000-0000-0000A3530000}"/>
    <cellStyle name="Финансовый [0]_Capex" xfId="20958" xr:uid="{00000000-0005-0000-0000-0000A4530000}"/>
    <cellStyle name="Финансовый_Capex" xfId="20959" xr:uid="{00000000-0005-0000-0000-0000A553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4"/>
  <sheetViews>
    <sheetView zoomScale="85" zoomScaleNormal="85" workbookViewId="0">
      <pane xSplit="1" ySplit="7" topLeftCell="B26" activePane="bottomRight" state="frozen"/>
      <selection pane="topRight" activeCell="B1" sqref="B1"/>
      <selection pane="bottomLeft" activeCell="A8" sqref="A8"/>
      <selection pane="bottomRight" activeCell="C2" sqref="C2:C5"/>
    </sheetView>
  </sheetViews>
  <sheetFormatPr defaultRowHeight="15"/>
  <cols>
    <col min="1" max="1" width="10.28515625" style="1" customWidth="1"/>
    <col min="2" max="2" width="153" bestFit="1" customWidth="1"/>
    <col min="3" max="3" width="39.42578125" customWidth="1"/>
    <col min="7" max="7" width="25" customWidth="1"/>
  </cols>
  <sheetData>
    <row r="1" spans="1:3" ht="15.75">
      <c r="A1" s="7"/>
      <c r="B1" s="165" t="s">
        <v>253</v>
      </c>
      <c r="C1" s="79"/>
    </row>
    <row r="2" spans="1:3" s="162" customFormat="1" ht="15.75">
      <c r="A2" s="216">
        <v>1</v>
      </c>
      <c r="B2" s="163" t="s">
        <v>254</v>
      </c>
      <c r="C2" s="161" t="s">
        <v>963</v>
      </c>
    </row>
    <row r="3" spans="1:3" s="162" customFormat="1" ht="15.75">
      <c r="A3" s="216">
        <v>2</v>
      </c>
      <c r="B3" s="164" t="s">
        <v>255</v>
      </c>
      <c r="C3" s="161" t="s">
        <v>964</v>
      </c>
    </row>
    <row r="4" spans="1:3" s="162" customFormat="1" ht="15.75">
      <c r="A4" s="216">
        <v>3</v>
      </c>
      <c r="B4" s="164" t="s">
        <v>256</v>
      </c>
      <c r="C4" s="161" t="s">
        <v>965</v>
      </c>
    </row>
    <row r="5" spans="1:3" s="162" customFormat="1" ht="15.75">
      <c r="A5" s="217">
        <v>4</v>
      </c>
      <c r="B5" s="167" t="s">
        <v>257</v>
      </c>
      <c r="C5" s="161" t="s">
        <v>966</v>
      </c>
    </row>
    <row r="6" spans="1:3" s="166" customFormat="1" ht="65.25" customHeight="1">
      <c r="A6" s="649" t="s">
        <v>490</v>
      </c>
      <c r="B6" s="650"/>
      <c r="C6" s="650"/>
    </row>
    <row r="7" spans="1:3">
      <c r="A7" s="369" t="s">
        <v>403</v>
      </c>
      <c r="B7" s="370" t="s">
        <v>258</v>
      </c>
    </row>
    <row r="8" spans="1:3">
      <c r="A8" s="371">
        <v>1</v>
      </c>
      <c r="B8" s="367" t="s">
        <v>223</v>
      </c>
    </row>
    <row r="9" spans="1:3">
      <c r="A9" s="371">
        <v>2</v>
      </c>
      <c r="B9" s="367" t="s">
        <v>259</v>
      </c>
    </row>
    <row r="10" spans="1:3">
      <c r="A10" s="371">
        <v>3</v>
      </c>
      <c r="B10" s="367" t="s">
        <v>260</v>
      </c>
    </row>
    <row r="11" spans="1:3">
      <c r="A11" s="371">
        <v>4</v>
      </c>
      <c r="B11" s="367" t="s">
        <v>261</v>
      </c>
    </row>
    <row r="12" spans="1:3">
      <c r="A12" s="371">
        <v>5</v>
      </c>
      <c r="B12" s="367" t="s">
        <v>187</v>
      </c>
    </row>
    <row r="13" spans="1:3">
      <c r="A13" s="371">
        <v>6</v>
      </c>
      <c r="B13" s="372" t="s">
        <v>149</v>
      </c>
    </row>
    <row r="14" spans="1:3">
      <c r="A14" s="371">
        <v>7</v>
      </c>
      <c r="B14" s="367" t="s">
        <v>262</v>
      </c>
    </row>
    <row r="15" spans="1:3">
      <c r="A15" s="371">
        <v>8</v>
      </c>
      <c r="B15" s="367" t="s">
        <v>265</v>
      </c>
    </row>
    <row r="16" spans="1:3">
      <c r="A16" s="371">
        <v>9</v>
      </c>
      <c r="B16" s="367" t="s">
        <v>88</v>
      </c>
    </row>
    <row r="17" spans="1:2">
      <c r="A17" s="373" t="s">
        <v>547</v>
      </c>
      <c r="B17" s="367" t="s">
        <v>527</v>
      </c>
    </row>
    <row r="18" spans="1:2">
      <c r="A18" s="371">
        <v>10</v>
      </c>
      <c r="B18" s="367" t="s">
        <v>268</v>
      </c>
    </row>
    <row r="19" spans="1:2">
      <c r="A19" s="371">
        <v>11</v>
      </c>
      <c r="B19" s="372" t="s">
        <v>249</v>
      </c>
    </row>
    <row r="20" spans="1:2">
      <c r="A20" s="371">
        <v>12</v>
      </c>
      <c r="B20" s="372" t="s">
        <v>246</v>
      </c>
    </row>
    <row r="21" spans="1:2">
      <c r="A21" s="371">
        <v>13</v>
      </c>
      <c r="B21" s="374" t="s">
        <v>460</v>
      </c>
    </row>
    <row r="22" spans="1:2">
      <c r="A22" s="371">
        <v>14</v>
      </c>
      <c r="B22" s="375" t="s">
        <v>520</v>
      </c>
    </row>
    <row r="23" spans="1:2">
      <c r="A23" s="371">
        <v>15</v>
      </c>
      <c r="B23" s="372" t="s">
        <v>77</v>
      </c>
    </row>
    <row r="24" spans="1:2">
      <c r="A24" s="371">
        <v>15.1</v>
      </c>
      <c r="B24" s="367" t="s">
        <v>556</v>
      </c>
    </row>
    <row r="25" spans="1:2">
      <c r="A25" s="371">
        <v>16</v>
      </c>
      <c r="B25" s="367" t="s">
        <v>623</v>
      </c>
    </row>
    <row r="26" spans="1:2">
      <c r="A26" s="371">
        <v>17</v>
      </c>
      <c r="B26" s="367" t="s">
        <v>936</v>
      </c>
    </row>
    <row r="27" spans="1:2">
      <c r="A27" s="371">
        <v>18</v>
      </c>
      <c r="B27" s="367" t="s">
        <v>957</v>
      </c>
    </row>
    <row r="28" spans="1:2">
      <c r="A28" s="371">
        <v>19</v>
      </c>
      <c r="B28" s="367" t="s">
        <v>958</v>
      </c>
    </row>
    <row r="29" spans="1:2">
      <c r="A29" s="371">
        <v>20</v>
      </c>
      <c r="B29" s="375" t="s">
        <v>722</v>
      </c>
    </row>
    <row r="30" spans="1:2">
      <c r="A30" s="371">
        <v>21</v>
      </c>
      <c r="B30" s="367" t="s">
        <v>740</v>
      </c>
    </row>
    <row r="31" spans="1:2">
      <c r="A31" s="371">
        <v>22</v>
      </c>
      <c r="B31" s="576" t="s">
        <v>757</v>
      </c>
    </row>
    <row r="32" spans="1:2" ht="26.25">
      <c r="A32" s="371">
        <v>23</v>
      </c>
      <c r="B32" s="576" t="s">
        <v>937</v>
      </c>
    </row>
    <row r="33" spans="1:2">
      <c r="A33" s="371">
        <v>24</v>
      </c>
      <c r="B33" s="367" t="s">
        <v>938</v>
      </c>
    </row>
    <row r="34" spans="1:2">
      <c r="A34" s="371">
        <v>25</v>
      </c>
      <c r="B34" s="367" t="s">
        <v>939</v>
      </c>
    </row>
  </sheetData>
  <mergeCells count="1">
    <mergeCell ref="A6:C6"/>
  </mergeCells>
  <hyperlinks>
    <hyperlink ref="B8" location="'1. key ratios'!A1" display="ცხრილი 1: ძირითადი მაჩვენებლები" xr:uid="{00000000-0004-0000-0000-000000000000}"/>
    <hyperlink ref="B9" location="'2. RC'!A1" display="ცხრილი 2: საბალანსო უწყისი" xr:uid="{00000000-0004-0000-0000-000001000000}"/>
    <hyperlink ref="B10" location="'3. PL'!A1" display="ცხრილი 3: 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G51"/>
  <sheetViews>
    <sheetView zoomScale="85" zoomScaleNormal="85" workbookViewId="0">
      <pane xSplit="1" ySplit="5" topLeftCell="B6" activePane="bottomRight" state="frozen"/>
      <selection pane="topRight" activeCell="B1" sqref="B1"/>
      <selection pane="bottomLeft" activeCell="A6" sqref="A6"/>
      <selection pane="bottomRight" activeCell="C48" sqref="C8:G48"/>
    </sheetView>
  </sheetViews>
  <sheetFormatPr defaultRowHeight="15.75"/>
  <cols>
    <col min="1" max="1" width="9.5703125" style="14" bestFit="1" customWidth="1"/>
    <col min="2" max="2" width="88.28515625" style="12" customWidth="1"/>
    <col min="3" max="3" width="12.7109375" style="12" customWidth="1"/>
    <col min="4" max="7" width="12.7109375" style="1" customWidth="1"/>
    <col min="8" max="13" width="6.7109375" customWidth="1"/>
  </cols>
  <sheetData>
    <row r="1" spans="1:7">
      <c r="A1" s="13" t="s">
        <v>188</v>
      </c>
      <c r="B1" s="413" t="str">
        <f>Info!C2</f>
        <v>სს სილქ როუდ ბანკი</v>
      </c>
    </row>
    <row r="2" spans="1:7">
      <c r="A2" s="13" t="s">
        <v>189</v>
      </c>
      <c r="B2" s="430">
        <v>44377</v>
      </c>
    </row>
    <row r="3" spans="1:7">
      <c r="A3" s="13"/>
    </row>
    <row r="4" spans="1:7" ht="16.5" thickBot="1">
      <c r="A4" s="58" t="s">
        <v>404</v>
      </c>
      <c r="B4" s="187" t="s">
        <v>223</v>
      </c>
      <c r="C4" s="188"/>
      <c r="D4" s="189"/>
      <c r="E4" s="189"/>
      <c r="F4" s="189"/>
      <c r="G4" s="189"/>
    </row>
    <row r="5" spans="1:7" ht="15">
      <c r="A5" s="286" t="s">
        <v>26</v>
      </c>
      <c r="B5" s="287"/>
      <c r="C5" s="431" t="str">
        <f>INT((MONTH($B$2))/3)&amp;"Q"&amp;"-"&amp;YEAR($B$2)</f>
        <v>2Q-2021</v>
      </c>
      <c r="D5" s="431" t="str">
        <f>IF(INT(MONTH($B$2))=3, "4"&amp;"Q"&amp;"-"&amp;YEAR($B$2)-1, IF(INT(MONTH($B$2))=6, "1"&amp;"Q"&amp;"-"&amp;YEAR($B$2), IF(INT(MONTH($B$2))=9, "2"&amp;"Q"&amp;"-"&amp;YEAR($B$2),IF(INT(MONTH($B$2))=12, "3"&amp;"Q"&amp;"-"&amp;YEAR($B$2), 0))))</f>
        <v>1Q-2021</v>
      </c>
      <c r="E5" s="431" t="str">
        <f>IF(INT(MONTH($B$2))=3, "3"&amp;"Q"&amp;"-"&amp;YEAR($B$2)-1, IF(INT(MONTH($B$2))=6, "4"&amp;"Q"&amp;"-"&amp;YEAR($B$2)-1, IF(INT(MONTH($B$2))=9, "1"&amp;"Q"&amp;"-"&amp;YEAR($B$2),IF(INT(MONTH($B$2))=12, "2"&amp;"Q"&amp;"-"&amp;YEAR($B$2), 0))))</f>
        <v>4Q-2020</v>
      </c>
      <c r="F5" s="431" t="str">
        <f>IF(INT(MONTH($B$2))=3, "2"&amp;"Q"&amp;"-"&amp;YEAR($B$2)-1, IF(INT(MONTH($B$2))=6, "3"&amp;"Q"&amp;"-"&amp;YEAR($B$2)-1, IF(INT(MONTH($B$2))=9, "4"&amp;"Q"&amp;"-"&amp;YEAR($B$2)-1,IF(INT(MONTH($B$2))=12, "1"&amp;"Q"&amp;"-"&amp;YEAR($B$2), 0))))</f>
        <v>3Q-2020</v>
      </c>
      <c r="G5" s="432" t="str">
        <f>IF(INT(MONTH($B$2))=3, "1"&amp;"Q"&amp;"-"&amp;YEAR($B$2)-1, IF(INT(MONTH($B$2))=6, "2"&amp;"Q"&amp;"-"&amp;YEAR($B$2)-1, IF(INT(MONTH($B$2))=9, "3"&amp;"Q"&amp;"-"&amp;YEAR($B$2)-1,IF(INT(MONTH($B$2))=12, "4"&amp;"Q"&amp;"-"&amp;YEAR($B$2)-1, 0))))</f>
        <v>2Q-2020</v>
      </c>
    </row>
    <row r="6" spans="1:7" ht="15">
      <c r="A6" s="433"/>
      <c r="B6" s="434" t="s">
        <v>186</v>
      </c>
      <c r="C6" s="288"/>
      <c r="D6" s="288"/>
      <c r="E6" s="288"/>
      <c r="F6" s="288"/>
      <c r="G6" s="289"/>
    </row>
    <row r="7" spans="1:7" ht="15">
      <c r="A7" s="433"/>
      <c r="B7" s="435" t="s">
        <v>190</v>
      </c>
      <c r="C7" s="288"/>
      <c r="D7" s="288"/>
      <c r="E7" s="288"/>
      <c r="F7" s="288"/>
      <c r="G7" s="289"/>
    </row>
    <row r="8" spans="1:7" ht="15">
      <c r="A8" s="416">
        <v>1</v>
      </c>
      <c r="B8" s="417" t="s">
        <v>23</v>
      </c>
      <c r="C8" s="436">
        <v>48994240.769999996</v>
      </c>
      <c r="D8" s="437">
        <v>48030224.949999996</v>
      </c>
      <c r="E8" s="437">
        <v>49015556.859999999</v>
      </c>
      <c r="F8" s="437">
        <v>50436147.519999996</v>
      </c>
      <c r="G8" s="438">
        <v>50435649.060000002</v>
      </c>
    </row>
    <row r="9" spans="1:7" ht="15">
      <c r="A9" s="416">
        <v>2</v>
      </c>
      <c r="B9" s="417" t="s">
        <v>89</v>
      </c>
      <c r="C9" s="436">
        <v>48994240.769999996</v>
      </c>
      <c r="D9" s="437">
        <v>48030224.949999996</v>
      </c>
      <c r="E9" s="437">
        <v>49015556.859999999</v>
      </c>
      <c r="F9" s="437">
        <v>50436147.519999996</v>
      </c>
      <c r="G9" s="438">
        <v>50435649.060000002</v>
      </c>
    </row>
    <row r="10" spans="1:7" ht="15">
      <c r="A10" s="416">
        <v>3</v>
      </c>
      <c r="B10" s="417" t="s">
        <v>88</v>
      </c>
      <c r="C10" s="436">
        <v>49180119.979999997</v>
      </c>
      <c r="D10" s="437">
        <v>48212430.529999994</v>
      </c>
      <c r="E10" s="437">
        <v>49189598.670000002</v>
      </c>
      <c r="F10" s="437">
        <v>50628192.069999993</v>
      </c>
      <c r="G10" s="438">
        <v>50629355</v>
      </c>
    </row>
    <row r="11" spans="1:7" ht="15">
      <c r="A11" s="416">
        <v>4</v>
      </c>
      <c r="B11" s="417" t="s">
        <v>614</v>
      </c>
      <c r="C11" s="436">
        <v>5689129.5554804113</v>
      </c>
      <c r="D11" s="437">
        <v>3721596.4491270822</v>
      </c>
      <c r="E11" s="437">
        <v>3669053.9387969607</v>
      </c>
      <c r="F11" s="437">
        <v>3966908.3605011906</v>
      </c>
      <c r="G11" s="438">
        <v>4090759.1320406282</v>
      </c>
    </row>
    <row r="12" spans="1:7" ht="15">
      <c r="A12" s="416">
        <v>5</v>
      </c>
      <c r="B12" s="417" t="s">
        <v>615</v>
      </c>
      <c r="C12" s="436">
        <v>7585739.6874565352</v>
      </c>
      <c r="D12" s="437">
        <v>4962381.6974553932</v>
      </c>
      <c r="E12" s="437">
        <v>4892317.5833932431</v>
      </c>
      <c r="F12" s="437">
        <v>5289525.1620051712</v>
      </c>
      <c r="G12" s="438">
        <v>5454659.0033313362</v>
      </c>
    </row>
    <row r="13" spans="1:7" ht="15">
      <c r="A13" s="416">
        <v>6</v>
      </c>
      <c r="B13" s="417" t="s">
        <v>616</v>
      </c>
      <c r="C13" s="436">
        <v>14230476.649601668</v>
      </c>
      <c r="D13" s="437">
        <v>12571356.698550938</v>
      </c>
      <c r="E13" s="437">
        <v>11863864.133874578</v>
      </c>
      <c r="F13" s="437">
        <v>12913310.615375604</v>
      </c>
      <c r="G13" s="438">
        <v>13295941.465792518</v>
      </c>
    </row>
    <row r="14" spans="1:7" ht="15">
      <c r="A14" s="433"/>
      <c r="B14" s="434" t="s">
        <v>618</v>
      </c>
      <c r="C14" s="288"/>
      <c r="D14" s="288"/>
      <c r="E14" s="288"/>
      <c r="F14" s="288"/>
      <c r="G14" s="289"/>
    </row>
    <row r="15" spans="1:7" ht="15" customHeight="1">
      <c r="A15" s="416">
        <v>7</v>
      </c>
      <c r="B15" s="417" t="s">
        <v>617</v>
      </c>
      <c r="C15" s="439">
        <v>66750700.426331006</v>
      </c>
      <c r="D15" s="437">
        <v>54689751.944623999</v>
      </c>
      <c r="E15" s="437">
        <v>56341137.09237846</v>
      </c>
      <c r="F15" s="437">
        <v>60342059.507699989</v>
      </c>
      <c r="G15" s="438">
        <v>62357822.941831999</v>
      </c>
    </row>
    <row r="16" spans="1:7" ht="15">
      <c r="A16" s="433"/>
      <c r="B16" s="434" t="s">
        <v>622</v>
      </c>
      <c r="C16" s="288"/>
      <c r="D16" s="288"/>
      <c r="E16" s="288"/>
      <c r="F16" s="288"/>
      <c r="G16" s="289"/>
    </row>
    <row r="17" spans="1:7" ht="15">
      <c r="A17" s="416"/>
      <c r="B17" s="435" t="s">
        <v>604</v>
      </c>
      <c r="C17" s="288"/>
      <c r="D17" s="288"/>
      <c r="E17" s="288"/>
      <c r="F17" s="288"/>
      <c r="G17" s="289"/>
    </row>
    <row r="18" spans="1:7" ht="15">
      <c r="A18" s="416">
        <v>8</v>
      </c>
      <c r="B18" s="417" t="s">
        <v>612</v>
      </c>
      <c r="C18" s="448">
        <v>0.73398841445974317</v>
      </c>
      <c r="D18" s="449">
        <v>0.87823080636081341</v>
      </c>
      <c r="E18" s="449">
        <v>0.86997812592303136</v>
      </c>
      <c r="F18" s="449">
        <v>0.83583735675385851</v>
      </c>
      <c r="G18" s="450">
        <v>0.80881029324976406</v>
      </c>
    </row>
    <row r="19" spans="1:7" ht="15" customHeight="1">
      <c r="A19" s="416">
        <v>9</v>
      </c>
      <c r="B19" s="417" t="s">
        <v>611</v>
      </c>
      <c r="C19" s="448">
        <v>0.73398841445974317</v>
      </c>
      <c r="D19" s="449">
        <v>0.87823080636081341</v>
      </c>
      <c r="E19" s="449">
        <v>0.86997812592303136</v>
      </c>
      <c r="F19" s="449">
        <v>0.83583735675385851</v>
      </c>
      <c r="G19" s="450">
        <v>0.80881029324976406</v>
      </c>
    </row>
    <row r="20" spans="1:7" ht="15">
      <c r="A20" s="416">
        <v>10</v>
      </c>
      <c r="B20" s="417" t="s">
        <v>613</v>
      </c>
      <c r="C20" s="448">
        <v>0.73677309250525891</v>
      </c>
      <c r="D20" s="449">
        <v>0.88156242834704013</v>
      </c>
      <c r="E20" s="449">
        <v>0.873067197585086</v>
      </c>
      <c r="F20" s="449">
        <v>0.83901995528574147</v>
      </c>
      <c r="G20" s="450">
        <v>0.81191665474318386</v>
      </c>
    </row>
    <row r="21" spans="1:7" ht="15">
      <c r="A21" s="416">
        <v>11</v>
      </c>
      <c r="B21" s="417" t="s">
        <v>614</v>
      </c>
      <c r="C21" s="448">
        <v>8.5229510988565335E-2</v>
      </c>
      <c r="D21" s="449">
        <v>6.80492471952584E-2</v>
      </c>
      <c r="E21" s="449">
        <v>6.5122113754663494E-2</v>
      </c>
      <c r="F21" s="449">
        <v>6.5740354122235264E-2</v>
      </c>
      <c r="G21" s="450">
        <v>6.560137828827875E-2</v>
      </c>
    </row>
    <row r="22" spans="1:7" ht="15">
      <c r="A22" s="416">
        <v>12</v>
      </c>
      <c r="B22" s="417" t="s">
        <v>615</v>
      </c>
      <c r="C22" s="448">
        <v>0.11364284777548499</v>
      </c>
      <c r="D22" s="449">
        <v>9.0736957492146664E-2</v>
      </c>
      <c r="E22" s="449">
        <v>8.6833845319303132E-2</v>
      </c>
      <c r="F22" s="449">
        <v>8.7659009406700766E-2</v>
      </c>
      <c r="G22" s="450">
        <v>8.7473531723830336E-2</v>
      </c>
    </row>
    <row r="23" spans="1:7" ht="15">
      <c r="A23" s="416">
        <v>13</v>
      </c>
      <c r="B23" s="417" t="s">
        <v>616</v>
      </c>
      <c r="C23" s="448">
        <v>0.21318842437177188</v>
      </c>
      <c r="D23" s="449">
        <v>0.22986677122397703</v>
      </c>
      <c r="E23" s="449">
        <v>0.21057196830128339</v>
      </c>
      <c r="F23" s="449">
        <v>0.2140018209641617</v>
      </c>
      <c r="G23" s="450">
        <v>0.21322010356575638</v>
      </c>
    </row>
    <row r="24" spans="1:7" ht="15">
      <c r="A24" s="433"/>
      <c r="B24" s="434" t="s">
        <v>6</v>
      </c>
      <c r="C24" s="288"/>
      <c r="D24" s="288"/>
      <c r="E24" s="288"/>
      <c r="F24" s="288"/>
      <c r="G24" s="289"/>
    </row>
    <row r="25" spans="1:7" ht="15" customHeight="1">
      <c r="A25" s="440">
        <v>14</v>
      </c>
      <c r="B25" s="441" t="s">
        <v>7</v>
      </c>
      <c r="C25" s="592">
        <v>6.300658041975149E-2</v>
      </c>
      <c r="D25" s="593">
        <v>6.5206076243806227E-2</v>
      </c>
      <c r="E25" s="593">
        <v>6.3531888575918877E-2</v>
      </c>
      <c r="F25" s="593">
        <v>6.2493208670033946E-2</v>
      </c>
      <c r="G25" s="594">
        <v>5.9689571635201791E-2</v>
      </c>
    </row>
    <row r="26" spans="1:7" ht="15">
      <c r="A26" s="440">
        <v>15</v>
      </c>
      <c r="B26" s="441" t="s">
        <v>8</v>
      </c>
      <c r="C26" s="592">
        <v>2.1178849671432853E-2</v>
      </c>
      <c r="D26" s="593">
        <v>1.7688829538469113E-2</v>
      </c>
      <c r="E26" s="593">
        <v>1.7119923855720236E-2</v>
      </c>
      <c r="F26" s="593">
        <v>1.4835958246256036E-2</v>
      </c>
      <c r="G26" s="594">
        <v>1.2002464352917781E-2</v>
      </c>
    </row>
    <row r="27" spans="1:7" ht="15">
      <c r="A27" s="440">
        <v>16</v>
      </c>
      <c r="B27" s="441" t="s">
        <v>9</v>
      </c>
      <c r="C27" s="592">
        <v>1.9565139738882846E-2</v>
      </c>
      <c r="D27" s="593">
        <v>2.1386115670392114E-2</v>
      </c>
      <c r="E27" s="593">
        <v>-2.3244613168104757E-2</v>
      </c>
      <c r="F27" s="593">
        <v>-3.1245167158823011E-2</v>
      </c>
      <c r="G27" s="594">
        <v>3.3843476328240141E-2</v>
      </c>
    </row>
    <row r="28" spans="1:7" ht="15">
      <c r="A28" s="440">
        <v>17</v>
      </c>
      <c r="B28" s="441" t="s">
        <v>224</v>
      </c>
      <c r="C28" s="592">
        <v>4.1827730748318637E-2</v>
      </c>
      <c r="D28" s="593">
        <v>4.7517246705337107E-2</v>
      </c>
      <c r="E28" s="593">
        <v>4.6411964720198644E-2</v>
      </c>
      <c r="F28" s="593">
        <v>4.7657250423777907E-2</v>
      </c>
      <c r="G28" s="594">
        <v>4.7687107282284008E-2</v>
      </c>
    </row>
    <row r="29" spans="1:7" ht="15">
      <c r="A29" s="440">
        <v>18</v>
      </c>
      <c r="B29" s="441" t="s">
        <v>10</v>
      </c>
      <c r="C29" s="592">
        <v>5.2590344482301068E-3</v>
      </c>
      <c r="D29" s="593">
        <v>-4.7226773251644504E-2</v>
      </c>
      <c r="E29" s="593">
        <v>-1.3522450765508351E-2</v>
      </c>
      <c r="F29" s="593">
        <v>3.7322350086022998E-3</v>
      </c>
      <c r="G29" s="594">
        <v>5.8108957301462672E-3</v>
      </c>
    </row>
    <row r="30" spans="1:7" ht="15">
      <c r="A30" s="440">
        <v>19</v>
      </c>
      <c r="B30" s="441" t="s">
        <v>11</v>
      </c>
      <c r="C30" s="592">
        <v>8.4385839783986099E-3</v>
      </c>
      <c r="D30" s="593">
        <v>-7.1949456813684018E-2</v>
      </c>
      <c r="E30" s="593">
        <v>-2.1448728953931434E-2</v>
      </c>
      <c r="F30" s="593">
        <v>5.9441720109621272E-3</v>
      </c>
      <c r="G30" s="594">
        <v>9.2100637314179081E-3</v>
      </c>
    </row>
    <row r="31" spans="1:7" ht="15">
      <c r="A31" s="433"/>
      <c r="B31" s="434" t="s">
        <v>12</v>
      </c>
      <c r="C31" s="288"/>
      <c r="D31" s="288"/>
      <c r="E31" s="288"/>
      <c r="F31" s="288"/>
      <c r="G31" s="289"/>
    </row>
    <row r="32" spans="1:7" ht="15">
      <c r="A32" s="440">
        <v>20</v>
      </c>
      <c r="B32" s="441" t="s">
        <v>13</v>
      </c>
      <c r="C32" s="592">
        <v>0.24475507830196283</v>
      </c>
      <c r="D32" s="593">
        <v>0.2580454347889839</v>
      </c>
      <c r="E32" s="593">
        <v>0.26667916827889038</v>
      </c>
      <c r="F32" s="593">
        <v>0.281099520365931</v>
      </c>
      <c r="G32" s="594">
        <v>0.18820128553928903</v>
      </c>
    </row>
    <row r="33" spans="1:7" ht="15" customHeight="1">
      <c r="A33" s="440">
        <v>21</v>
      </c>
      <c r="B33" s="441" t="s">
        <v>14</v>
      </c>
      <c r="C33" s="592">
        <v>0.1104944961222218</v>
      </c>
      <c r="D33" s="593">
        <v>0.11378055479573464</v>
      </c>
      <c r="E33" s="593">
        <v>0.11435879671425289</v>
      </c>
      <c r="F33" s="593">
        <v>0.15777041888787344</v>
      </c>
      <c r="G33" s="594">
        <v>0.1511711312064874</v>
      </c>
    </row>
    <row r="34" spans="1:7" ht="15">
      <c r="A34" s="440">
        <v>22</v>
      </c>
      <c r="B34" s="441" t="s">
        <v>15</v>
      </c>
      <c r="C34" s="592">
        <v>0.31342616527967693</v>
      </c>
      <c r="D34" s="593">
        <v>0.33916287116894367</v>
      </c>
      <c r="E34" s="593">
        <v>0.337750209407014</v>
      </c>
      <c r="F34" s="593">
        <v>0.36649184392218587</v>
      </c>
      <c r="G34" s="594">
        <v>0.34311294364935713</v>
      </c>
    </row>
    <row r="35" spans="1:7" ht="15" customHeight="1">
      <c r="A35" s="440">
        <v>23</v>
      </c>
      <c r="B35" s="441" t="s">
        <v>16</v>
      </c>
      <c r="C35" s="592">
        <v>0.19914981700949014</v>
      </c>
      <c r="D35" s="593">
        <v>0.10767649829313319</v>
      </c>
      <c r="E35" s="593">
        <v>0.11575045836836298</v>
      </c>
      <c r="F35" s="593">
        <v>0.13991345691766446</v>
      </c>
      <c r="G35" s="594">
        <v>0.13747137343370538</v>
      </c>
    </row>
    <row r="36" spans="1:7" ht="15">
      <c r="A36" s="440">
        <v>24</v>
      </c>
      <c r="B36" s="441" t="s">
        <v>17</v>
      </c>
      <c r="C36" s="592">
        <v>3.0181514125398035E-2</v>
      </c>
      <c r="D36" s="593">
        <v>3.3271506398887415E-2</v>
      </c>
      <c r="E36" s="593">
        <v>-0.1909705642415622</v>
      </c>
      <c r="F36" s="593">
        <v>-5.7291020219198983E-2</v>
      </c>
      <c r="G36" s="594">
        <v>-6.5715087172363892E-2</v>
      </c>
    </row>
    <row r="37" spans="1:7" ht="15" customHeight="1">
      <c r="A37" s="433"/>
      <c r="B37" s="434" t="s">
        <v>18</v>
      </c>
      <c r="C37" s="288"/>
      <c r="D37" s="288"/>
      <c r="E37" s="288"/>
      <c r="F37" s="288"/>
      <c r="G37" s="289"/>
    </row>
    <row r="38" spans="1:7" ht="15" customHeight="1">
      <c r="A38" s="440">
        <v>25</v>
      </c>
      <c r="B38" s="441" t="s">
        <v>19</v>
      </c>
      <c r="C38" s="592">
        <v>0.38187034498274303</v>
      </c>
      <c r="D38" s="592">
        <v>0.44122710019382411</v>
      </c>
      <c r="E38" s="592">
        <v>0.60364736816434872</v>
      </c>
      <c r="F38" s="592">
        <v>0.46661841744872468</v>
      </c>
      <c r="G38" s="595">
        <v>0.42527468380000061</v>
      </c>
    </row>
    <row r="39" spans="1:7" ht="15" customHeight="1">
      <c r="A39" s="440">
        <v>26</v>
      </c>
      <c r="B39" s="441" t="s">
        <v>20</v>
      </c>
      <c r="C39" s="592">
        <v>0.15221198508518563</v>
      </c>
      <c r="D39" s="592">
        <v>0.23523415647568569</v>
      </c>
      <c r="E39" s="592">
        <v>0.25222309265510817</v>
      </c>
      <c r="F39" s="592">
        <v>0.30496004625736545</v>
      </c>
      <c r="G39" s="595">
        <v>0.41399663787420016</v>
      </c>
    </row>
    <row r="40" spans="1:7" ht="15" customHeight="1">
      <c r="A40" s="440">
        <v>27</v>
      </c>
      <c r="B40" s="442" t="s">
        <v>21</v>
      </c>
      <c r="C40" s="592">
        <v>8.0969739021411927E-2</v>
      </c>
      <c r="D40" s="592">
        <v>0.10326360686047392</v>
      </c>
      <c r="E40" s="592">
        <v>8.9678620030018377E-2</v>
      </c>
      <c r="F40" s="592">
        <v>0.18581024135650068</v>
      </c>
      <c r="G40" s="595">
        <v>0.19824251644433763</v>
      </c>
    </row>
    <row r="41" spans="1:7" ht="15" customHeight="1">
      <c r="A41" s="446"/>
      <c r="B41" s="434" t="s">
        <v>525</v>
      </c>
      <c r="C41" s="288"/>
      <c r="D41" s="288"/>
      <c r="E41" s="288"/>
      <c r="F41" s="288"/>
      <c r="G41" s="289"/>
    </row>
    <row r="42" spans="1:7" ht="15" customHeight="1">
      <c r="A42" s="440">
        <v>28</v>
      </c>
      <c r="B42" s="489" t="s">
        <v>509</v>
      </c>
      <c r="C42" s="442">
        <v>53434140.819999993</v>
      </c>
      <c r="D42" s="442">
        <v>38378698.431111112</v>
      </c>
      <c r="E42" s="442">
        <v>46813249.193913043</v>
      </c>
      <c r="F42" s="442">
        <v>54330261.56000001</v>
      </c>
      <c r="G42" s="445">
        <v>41839018.871208787</v>
      </c>
    </row>
    <row r="43" spans="1:7" ht="15">
      <c r="A43" s="440">
        <v>29</v>
      </c>
      <c r="B43" s="441" t="s">
        <v>510</v>
      </c>
      <c r="C43" s="442">
        <v>21568589.341299996</v>
      </c>
      <c r="D43" s="443">
        <v>14454068.32525</v>
      </c>
      <c r="E43" s="443">
        <v>19808315.129049994</v>
      </c>
      <c r="F43" s="443">
        <v>21031927.905399993</v>
      </c>
      <c r="G43" s="444">
        <v>21201122.8517</v>
      </c>
    </row>
    <row r="44" spans="1:7" ht="15">
      <c r="A44" s="484">
        <v>30</v>
      </c>
      <c r="B44" s="485" t="s">
        <v>508</v>
      </c>
      <c r="C44" s="592">
        <v>2.4774054517178441</v>
      </c>
      <c r="D44" s="592">
        <v>2.6552177260755623</v>
      </c>
      <c r="E44" s="592">
        <v>2.363313027328549</v>
      </c>
      <c r="F44" s="592">
        <v>2.5832278336238779</v>
      </c>
      <c r="G44" s="595">
        <v>1.9734341036495597</v>
      </c>
    </row>
    <row r="45" spans="1:7" ht="15">
      <c r="A45" s="484"/>
      <c r="B45" s="434" t="s">
        <v>623</v>
      </c>
      <c r="C45" s="288"/>
      <c r="D45" s="288"/>
      <c r="E45" s="288"/>
      <c r="F45" s="288"/>
      <c r="G45" s="289"/>
    </row>
    <row r="46" spans="1:7" ht="15">
      <c r="A46" s="484">
        <v>31</v>
      </c>
      <c r="B46" s="485" t="s">
        <v>630</v>
      </c>
      <c r="C46" s="486">
        <v>55902096.184999995</v>
      </c>
      <c r="D46" s="487">
        <v>55172310.281499989</v>
      </c>
      <c r="E46" s="487">
        <v>55397951.920499995</v>
      </c>
      <c r="F46" s="487"/>
      <c r="G46" s="488"/>
    </row>
    <row r="47" spans="1:7" ht="15">
      <c r="A47" s="484">
        <v>32</v>
      </c>
      <c r="B47" s="485" t="s">
        <v>643</v>
      </c>
      <c r="C47" s="486">
        <v>31224880.248529296</v>
      </c>
      <c r="D47" s="487">
        <v>28419948.975447744</v>
      </c>
      <c r="E47" s="487">
        <v>29492663.440779965</v>
      </c>
      <c r="F47" s="487"/>
      <c r="G47" s="488"/>
    </row>
    <row r="48" spans="1:7" thickBot="1">
      <c r="A48" s="106">
        <v>33</v>
      </c>
      <c r="B48" s="219" t="s">
        <v>657</v>
      </c>
      <c r="C48" s="596">
        <v>1.7903061834042744</v>
      </c>
      <c r="D48" s="597">
        <v>1.9413233404874815</v>
      </c>
      <c r="E48" s="597">
        <v>1.8783638185726008</v>
      </c>
      <c r="F48" s="220"/>
      <c r="G48" s="221"/>
    </row>
    <row r="49" spans="1:2">
      <c r="A49" s="15"/>
    </row>
    <row r="50" spans="1:2" ht="39.75">
      <c r="B50" s="17" t="s">
        <v>603</v>
      </c>
    </row>
    <row r="51" spans="1:2" ht="65.25">
      <c r="B51" s="345" t="s">
        <v>524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H43"/>
  <sheetViews>
    <sheetView workbookViewId="0">
      <pane xSplit="1" ySplit="5" topLeftCell="B31" activePane="bottomRight" state="frozen"/>
      <selection pane="topRight" activeCell="B1" sqref="B1"/>
      <selection pane="bottomLeft" activeCell="A5" sqref="A5"/>
      <selection pane="bottomRight" activeCell="E41" sqref="E41"/>
    </sheetView>
  </sheetViews>
  <sheetFormatPr defaultRowHeight="15"/>
  <cols>
    <col min="1" max="1" width="9.5703125" style="1" bestFit="1" customWidth="1"/>
    <col min="2" max="2" width="55.28515625" style="1" bestFit="1" customWidth="1"/>
    <col min="3" max="3" width="11.7109375" style="1" customWidth="1"/>
    <col min="4" max="4" width="13.28515625" style="1" customWidth="1"/>
    <col min="5" max="5" width="14.5703125" style="1" customWidth="1"/>
    <col min="6" max="6" width="11.7109375" style="1" customWidth="1"/>
    <col min="7" max="7" width="13.7109375" style="1" customWidth="1"/>
    <col min="8" max="8" width="14.5703125" style="1" customWidth="1"/>
  </cols>
  <sheetData>
    <row r="1" spans="1:8" ht="15.75">
      <c r="A1" s="13" t="s">
        <v>188</v>
      </c>
      <c r="B1" s="1" t="str">
        <f>Info!C2</f>
        <v>სს სილქ როუდ ბანკი</v>
      </c>
    </row>
    <row r="2" spans="1:8" ht="15.75">
      <c r="A2" s="13" t="s">
        <v>189</v>
      </c>
      <c r="B2" s="447">
        <f>'1. key ratios'!B2</f>
        <v>44377</v>
      </c>
    </row>
    <row r="3" spans="1:8" ht="15.75">
      <c r="A3" s="13"/>
    </row>
    <row r="4" spans="1:8" ht="16.5" thickBot="1">
      <c r="A4" s="14" t="s">
        <v>405</v>
      </c>
      <c r="B4" s="59" t="s">
        <v>243</v>
      </c>
      <c r="C4" s="14"/>
      <c r="D4" s="23"/>
      <c r="E4" s="23"/>
      <c r="F4" s="24"/>
      <c r="G4" s="24"/>
      <c r="H4" s="25" t="s">
        <v>93</v>
      </c>
    </row>
    <row r="5" spans="1:8" ht="15.75">
      <c r="A5" s="26"/>
      <c r="B5" s="27"/>
      <c r="C5" s="651" t="s">
        <v>194</v>
      </c>
      <c r="D5" s="652"/>
      <c r="E5" s="653"/>
      <c r="F5" s="651" t="s">
        <v>195</v>
      </c>
      <c r="G5" s="652"/>
      <c r="H5" s="654"/>
    </row>
    <row r="6" spans="1:8" ht="15.75">
      <c r="A6" s="28" t="s">
        <v>26</v>
      </c>
      <c r="B6" s="29" t="s">
        <v>153</v>
      </c>
      <c r="C6" s="30" t="s">
        <v>27</v>
      </c>
      <c r="D6" s="30" t="s">
        <v>94</v>
      </c>
      <c r="E6" s="30" t="s">
        <v>68</v>
      </c>
      <c r="F6" s="30" t="s">
        <v>27</v>
      </c>
      <c r="G6" s="30" t="s">
        <v>94</v>
      </c>
      <c r="H6" s="31" t="s">
        <v>68</v>
      </c>
    </row>
    <row r="7" spans="1:8" ht="15.75">
      <c r="A7" s="28">
        <v>1</v>
      </c>
      <c r="B7" s="32" t="s">
        <v>154</v>
      </c>
      <c r="C7" s="222">
        <v>635465.48</v>
      </c>
      <c r="D7" s="222">
        <v>1030674.44</v>
      </c>
      <c r="E7" s="223">
        <f>C7+D7</f>
        <v>1666139.92</v>
      </c>
      <c r="F7" s="224">
        <v>1283157.49</v>
      </c>
      <c r="G7" s="225">
        <v>1930174.22</v>
      </c>
      <c r="H7" s="226">
        <f>F7+G7</f>
        <v>3213331.71</v>
      </c>
    </row>
    <row r="8" spans="1:8" ht="15.75">
      <c r="A8" s="28">
        <v>2</v>
      </c>
      <c r="B8" s="32" t="s">
        <v>155</v>
      </c>
      <c r="C8" s="222">
        <v>6744844.9699999997</v>
      </c>
      <c r="D8" s="222">
        <v>2831507.43</v>
      </c>
      <c r="E8" s="223">
        <f t="shared" ref="E8:E20" si="0">C8+D8</f>
        <v>9576352.4000000004</v>
      </c>
      <c r="F8" s="224">
        <v>252571.16</v>
      </c>
      <c r="G8" s="225">
        <v>2197027.91</v>
      </c>
      <c r="H8" s="226">
        <f t="shared" ref="H8:H40" si="1">F8+G8</f>
        <v>2449599.0700000003</v>
      </c>
    </row>
    <row r="9" spans="1:8" ht="15.75">
      <c r="A9" s="28">
        <v>3</v>
      </c>
      <c r="B9" s="32" t="s">
        <v>156</v>
      </c>
      <c r="C9" s="222">
        <v>243589.15</v>
      </c>
      <c r="D9" s="222">
        <v>11819388.9</v>
      </c>
      <c r="E9" s="223">
        <f t="shared" si="0"/>
        <v>12062978.050000001</v>
      </c>
      <c r="F9" s="224">
        <v>8588865.3200000003</v>
      </c>
      <c r="G9" s="225">
        <v>3595297.96</v>
      </c>
      <c r="H9" s="226">
        <f t="shared" si="1"/>
        <v>12184163.280000001</v>
      </c>
    </row>
    <row r="10" spans="1:8" ht="15.75">
      <c r="A10" s="28">
        <v>4</v>
      </c>
      <c r="B10" s="32" t="s">
        <v>185</v>
      </c>
      <c r="C10" s="222">
        <v>0</v>
      </c>
      <c r="D10" s="222">
        <v>0</v>
      </c>
      <c r="E10" s="223">
        <f t="shared" si="0"/>
        <v>0</v>
      </c>
      <c r="F10" s="224">
        <v>0</v>
      </c>
      <c r="G10" s="225">
        <v>0</v>
      </c>
      <c r="H10" s="226">
        <f t="shared" si="1"/>
        <v>0</v>
      </c>
    </row>
    <row r="11" spans="1:8" ht="15.75">
      <c r="A11" s="28">
        <v>5</v>
      </c>
      <c r="B11" s="32" t="s">
        <v>157</v>
      </c>
      <c r="C11" s="222">
        <v>39931437.770000003</v>
      </c>
      <c r="D11" s="222">
        <v>0</v>
      </c>
      <c r="E11" s="223">
        <f t="shared" si="0"/>
        <v>39931437.770000003</v>
      </c>
      <c r="F11" s="224">
        <v>39055911.390000001</v>
      </c>
      <c r="G11" s="225">
        <v>0</v>
      </c>
      <c r="H11" s="226">
        <f t="shared" si="1"/>
        <v>39055911.390000001</v>
      </c>
    </row>
    <row r="12" spans="1:8" ht="15.75">
      <c r="A12" s="28">
        <v>6.1</v>
      </c>
      <c r="B12" s="33" t="s">
        <v>158</v>
      </c>
      <c r="C12" s="222">
        <v>8518852.9000000004</v>
      </c>
      <c r="D12" s="222">
        <v>3888920.99</v>
      </c>
      <c r="E12" s="223">
        <f t="shared" si="0"/>
        <v>12407773.890000001</v>
      </c>
      <c r="F12" s="224">
        <v>9136625.7300000004</v>
      </c>
      <c r="G12" s="225">
        <v>4772349.4000000004</v>
      </c>
      <c r="H12" s="226">
        <f t="shared" si="1"/>
        <v>13908975.130000001</v>
      </c>
    </row>
    <row r="13" spans="1:8" ht="15.75">
      <c r="A13" s="28">
        <v>6.2</v>
      </c>
      <c r="B13" s="33" t="s">
        <v>159</v>
      </c>
      <c r="C13" s="222">
        <v>-743871.54468469997</v>
      </c>
      <c r="D13" s="222">
        <v>-627119.17928931001</v>
      </c>
      <c r="E13" s="223">
        <f t="shared" si="0"/>
        <v>-1370990.72397401</v>
      </c>
      <c r="F13" s="224">
        <v>-1528320.6208250001</v>
      </c>
      <c r="G13" s="225">
        <v>-574314.8835</v>
      </c>
      <c r="H13" s="226">
        <f t="shared" si="1"/>
        <v>-2102635.5043250001</v>
      </c>
    </row>
    <row r="14" spans="1:8" ht="15.75">
      <c r="A14" s="28">
        <v>6</v>
      </c>
      <c r="B14" s="32" t="s">
        <v>160</v>
      </c>
      <c r="C14" s="223">
        <f>C12+C13</f>
        <v>7774981.3553153006</v>
      </c>
      <c r="D14" s="223">
        <f>D12+D13</f>
        <v>3261801.81071069</v>
      </c>
      <c r="E14" s="223">
        <f t="shared" si="0"/>
        <v>11036783.166025991</v>
      </c>
      <c r="F14" s="223">
        <f>F12+F13</f>
        <v>7608305.1091750003</v>
      </c>
      <c r="G14" s="223">
        <f>G12+G13</f>
        <v>4198034.5164999999</v>
      </c>
      <c r="H14" s="226">
        <f t="shared" si="1"/>
        <v>11806339.625675</v>
      </c>
    </row>
    <row r="15" spans="1:8" ht="15.75">
      <c r="A15" s="28">
        <v>7</v>
      </c>
      <c r="B15" s="32" t="s">
        <v>161</v>
      </c>
      <c r="C15" s="222">
        <v>1197661.8</v>
      </c>
      <c r="D15" s="222">
        <v>20453.899999999998</v>
      </c>
      <c r="E15" s="223">
        <f t="shared" si="0"/>
        <v>1218115.7</v>
      </c>
      <c r="F15" s="224">
        <v>1272355.6000000001</v>
      </c>
      <c r="G15" s="225">
        <v>104136.90999999999</v>
      </c>
      <c r="H15" s="226">
        <f t="shared" si="1"/>
        <v>1376492.51</v>
      </c>
    </row>
    <row r="16" spans="1:8" ht="15.75">
      <c r="A16" s="28">
        <v>8</v>
      </c>
      <c r="B16" s="32" t="s">
        <v>162</v>
      </c>
      <c r="C16" s="222">
        <v>280730.19</v>
      </c>
      <c r="D16" s="222">
        <v>0</v>
      </c>
      <c r="E16" s="223">
        <f t="shared" si="0"/>
        <v>280730.19</v>
      </c>
      <c r="F16" s="224">
        <v>400745.19</v>
      </c>
      <c r="G16" s="225">
        <v>0</v>
      </c>
      <c r="H16" s="226">
        <f t="shared" si="1"/>
        <v>400745.19</v>
      </c>
    </row>
    <row r="17" spans="1:8" ht="15.75">
      <c r="A17" s="28">
        <v>9</v>
      </c>
      <c r="B17" s="32" t="s">
        <v>163</v>
      </c>
      <c r="C17" s="222">
        <v>20000</v>
      </c>
      <c r="D17" s="222">
        <v>0</v>
      </c>
      <c r="E17" s="223">
        <f t="shared" si="0"/>
        <v>20000</v>
      </c>
      <c r="F17" s="224">
        <v>20000</v>
      </c>
      <c r="G17" s="225">
        <v>0</v>
      </c>
      <c r="H17" s="226">
        <f t="shared" si="1"/>
        <v>20000</v>
      </c>
    </row>
    <row r="18" spans="1:8" ht="15.75">
      <c r="A18" s="28">
        <v>10</v>
      </c>
      <c r="B18" s="32" t="s">
        <v>164</v>
      </c>
      <c r="C18" s="222">
        <v>15120328.160000002</v>
      </c>
      <c r="D18" s="222">
        <v>0</v>
      </c>
      <c r="E18" s="223">
        <f t="shared" si="0"/>
        <v>15120328.160000002</v>
      </c>
      <c r="F18" s="224">
        <v>14076866.6</v>
      </c>
      <c r="G18" s="225">
        <v>0</v>
      </c>
      <c r="H18" s="226">
        <f t="shared" si="1"/>
        <v>14076866.6</v>
      </c>
    </row>
    <row r="19" spans="1:8" ht="15.75">
      <c r="A19" s="28">
        <v>11</v>
      </c>
      <c r="B19" s="32" t="s">
        <v>165</v>
      </c>
      <c r="C19" s="222">
        <v>5671355.0699999994</v>
      </c>
      <c r="D19" s="222">
        <v>338269.68999999994</v>
      </c>
      <c r="E19" s="223">
        <f t="shared" si="0"/>
        <v>6009624.7599999998</v>
      </c>
      <c r="F19" s="224">
        <v>4678446.63</v>
      </c>
      <c r="G19" s="225">
        <v>285537.09999999998</v>
      </c>
      <c r="H19" s="226">
        <f t="shared" si="1"/>
        <v>4963983.7299999995</v>
      </c>
    </row>
    <row r="20" spans="1:8" ht="15.75">
      <c r="A20" s="28">
        <v>12</v>
      </c>
      <c r="B20" s="34" t="s">
        <v>166</v>
      </c>
      <c r="C20" s="223">
        <f>SUM(C7:C11)+SUM(C14:C19)</f>
        <v>77620393.945315301</v>
      </c>
      <c r="D20" s="223">
        <f>SUM(D7:D11)+SUM(D14:D19)</f>
        <v>19302096.17071069</v>
      </c>
      <c r="E20" s="223">
        <f t="shared" si="0"/>
        <v>96922490.116025984</v>
      </c>
      <c r="F20" s="223">
        <f>SUM(F7:F11)+SUM(F14:F19)</f>
        <v>77237224.489174992</v>
      </c>
      <c r="G20" s="223">
        <f>SUM(G7:G11)+SUM(G14:G19)</f>
        <v>12310208.6165</v>
      </c>
      <c r="H20" s="226">
        <f t="shared" si="1"/>
        <v>89547433.105674997</v>
      </c>
    </row>
    <row r="21" spans="1:8" ht="15.75">
      <c r="A21" s="28"/>
      <c r="B21" s="29" t="s">
        <v>183</v>
      </c>
      <c r="C21" s="227"/>
      <c r="D21" s="227"/>
      <c r="E21" s="227"/>
      <c r="F21" s="228"/>
      <c r="G21" s="229"/>
      <c r="H21" s="230"/>
    </row>
    <row r="22" spans="1:8" ht="15.75">
      <c r="A22" s="28">
        <v>13</v>
      </c>
      <c r="B22" s="32" t="s">
        <v>167</v>
      </c>
      <c r="C22" s="222">
        <v>0</v>
      </c>
      <c r="D22" s="222">
        <v>0</v>
      </c>
      <c r="E22" s="223">
        <f>C22+D22</f>
        <v>0</v>
      </c>
      <c r="F22" s="224">
        <v>0</v>
      </c>
      <c r="G22" s="225">
        <v>6110400</v>
      </c>
      <c r="H22" s="226">
        <f t="shared" si="1"/>
        <v>6110400</v>
      </c>
    </row>
    <row r="23" spans="1:8" ht="15.75">
      <c r="A23" s="28">
        <v>14</v>
      </c>
      <c r="B23" s="32" t="s">
        <v>168</v>
      </c>
      <c r="C23" s="222">
        <v>2697688.5700000003</v>
      </c>
      <c r="D23" s="222">
        <v>4115636.71</v>
      </c>
      <c r="E23" s="223">
        <f t="shared" ref="E23:E40" si="2">C23+D23</f>
        <v>6813325.2800000003</v>
      </c>
      <c r="F23" s="224">
        <v>10142521.24</v>
      </c>
      <c r="G23" s="225">
        <v>6774009.2000000002</v>
      </c>
      <c r="H23" s="226">
        <f t="shared" si="1"/>
        <v>16916530.440000001</v>
      </c>
    </row>
    <row r="24" spans="1:8" ht="15.75">
      <c r="A24" s="28">
        <v>15</v>
      </c>
      <c r="B24" s="32" t="s">
        <v>169</v>
      </c>
      <c r="C24" s="222">
        <v>752346.39999999991</v>
      </c>
      <c r="D24" s="222">
        <v>282117.05000000005</v>
      </c>
      <c r="E24" s="223">
        <f t="shared" si="2"/>
        <v>1034463.45</v>
      </c>
      <c r="F24" s="224">
        <v>359970.27999999997</v>
      </c>
      <c r="G24" s="225">
        <v>475607.76</v>
      </c>
      <c r="H24" s="226">
        <f t="shared" si="1"/>
        <v>835578.04</v>
      </c>
    </row>
    <row r="25" spans="1:8" ht="15.75">
      <c r="A25" s="28">
        <v>16</v>
      </c>
      <c r="B25" s="32" t="s">
        <v>170</v>
      </c>
      <c r="C25" s="222">
        <v>1996100</v>
      </c>
      <c r="D25" s="222">
        <v>213791.24000000002</v>
      </c>
      <c r="E25" s="223">
        <f t="shared" si="2"/>
        <v>2209891.2400000002</v>
      </c>
      <c r="F25" s="224">
        <v>1383850</v>
      </c>
      <c r="G25" s="225">
        <v>302306.55</v>
      </c>
      <c r="H25" s="226">
        <f t="shared" si="1"/>
        <v>1686156.55</v>
      </c>
    </row>
    <row r="26" spans="1:8" ht="15.75">
      <c r="A26" s="28">
        <v>17</v>
      </c>
      <c r="B26" s="32" t="s">
        <v>171</v>
      </c>
      <c r="C26" s="227"/>
      <c r="D26" s="227"/>
      <c r="E26" s="223">
        <f t="shared" si="2"/>
        <v>0</v>
      </c>
      <c r="F26" s="228"/>
      <c r="G26" s="229"/>
      <c r="H26" s="226">
        <f t="shared" si="1"/>
        <v>0</v>
      </c>
    </row>
    <row r="27" spans="1:8" ht="15.75">
      <c r="A27" s="28">
        <v>18</v>
      </c>
      <c r="B27" s="32" t="s">
        <v>172</v>
      </c>
      <c r="C27" s="222">
        <v>28777506.109999999</v>
      </c>
      <c r="D27" s="222">
        <v>0</v>
      </c>
      <c r="E27" s="223">
        <f t="shared" si="2"/>
        <v>28777506.109999999</v>
      </c>
      <c r="F27" s="224">
        <v>6500000</v>
      </c>
      <c r="G27" s="225">
        <v>0</v>
      </c>
      <c r="H27" s="226">
        <f t="shared" si="1"/>
        <v>6500000</v>
      </c>
    </row>
    <row r="28" spans="1:8" ht="15.75">
      <c r="A28" s="28">
        <v>19</v>
      </c>
      <c r="B28" s="32" t="s">
        <v>173</v>
      </c>
      <c r="C28" s="222">
        <v>160759.16</v>
      </c>
      <c r="D28" s="222">
        <v>7488.16</v>
      </c>
      <c r="E28" s="223">
        <f t="shared" si="2"/>
        <v>168247.32</v>
      </c>
      <c r="F28" s="224">
        <v>41468.990000000005</v>
      </c>
      <c r="G28" s="225">
        <v>7642.4</v>
      </c>
      <c r="H28" s="226">
        <f t="shared" si="1"/>
        <v>49111.390000000007</v>
      </c>
    </row>
    <row r="29" spans="1:8" ht="15.75">
      <c r="A29" s="28">
        <v>20</v>
      </c>
      <c r="B29" s="32" t="s">
        <v>95</v>
      </c>
      <c r="C29" s="222">
        <v>1790029.4200000002</v>
      </c>
      <c r="D29" s="222">
        <v>1875729.27</v>
      </c>
      <c r="E29" s="223">
        <f t="shared" si="2"/>
        <v>3665758.6900000004</v>
      </c>
      <c r="F29" s="224">
        <v>1545957.59</v>
      </c>
      <c r="G29" s="225">
        <v>440998.93</v>
      </c>
      <c r="H29" s="226">
        <f t="shared" si="1"/>
        <v>1986956.52</v>
      </c>
    </row>
    <row r="30" spans="1:8" ht="15.75">
      <c r="A30" s="28">
        <v>21</v>
      </c>
      <c r="B30" s="32" t="s">
        <v>174</v>
      </c>
      <c r="C30" s="222">
        <v>0</v>
      </c>
      <c r="D30" s="222">
        <v>0</v>
      </c>
      <c r="E30" s="223">
        <f t="shared" si="2"/>
        <v>0</v>
      </c>
      <c r="F30" s="224">
        <v>0</v>
      </c>
      <c r="G30" s="225">
        <v>0</v>
      </c>
      <c r="H30" s="226">
        <f t="shared" si="1"/>
        <v>0</v>
      </c>
    </row>
    <row r="31" spans="1:8" ht="15.75">
      <c r="A31" s="28">
        <v>22</v>
      </c>
      <c r="B31" s="34" t="s">
        <v>175</v>
      </c>
      <c r="C31" s="223">
        <f>SUM(C22:C30)</f>
        <v>36174429.659999996</v>
      </c>
      <c r="D31" s="223">
        <f>SUM(D22:D30)</f>
        <v>6494762.4299999997</v>
      </c>
      <c r="E31" s="223">
        <f>C31+D31</f>
        <v>42669192.089999996</v>
      </c>
      <c r="F31" s="223">
        <f>SUM(F22:F30)</f>
        <v>19973768.099999998</v>
      </c>
      <c r="G31" s="223">
        <f>SUM(G22:G30)</f>
        <v>14110964.84</v>
      </c>
      <c r="H31" s="226">
        <f t="shared" si="1"/>
        <v>34084732.939999998</v>
      </c>
    </row>
    <row r="32" spans="1:8" ht="15.75">
      <c r="A32" s="28"/>
      <c r="B32" s="29" t="s">
        <v>184</v>
      </c>
      <c r="C32" s="227"/>
      <c r="D32" s="227"/>
      <c r="E32" s="222"/>
      <c r="F32" s="228"/>
      <c r="G32" s="229"/>
      <c r="H32" s="230"/>
    </row>
    <row r="33" spans="1:8" ht="15.75">
      <c r="A33" s="28">
        <v>23</v>
      </c>
      <c r="B33" s="32" t="s">
        <v>176</v>
      </c>
      <c r="C33" s="222">
        <v>61146400</v>
      </c>
      <c r="D33" s="227">
        <v>0</v>
      </c>
      <c r="E33" s="223">
        <f t="shared" si="2"/>
        <v>61146400</v>
      </c>
      <c r="F33" s="224">
        <v>61146400</v>
      </c>
      <c r="G33" s="229">
        <v>0</v>
      </c>
      <c r="H33" s="226">
        <f t="shared" si="1"/>
        <v>61146400</v>
      </c>
    </row>
    <row r="34" spans="1:8" ht="15.75">
      <c r="A34" s="28">
        <v>24</v>
      </c>
      <c r="B34" s="32" t="s">
        <v>177</v>
      </c>
      <c r="C34" s="222">
        <v>0</v>
      </c>
      <c r="D34" s="227">
        <v>0</v>
      </c>
      <c r="E34" s="223">
        <f t="shared" si="2"/>
        <v>0</v>
      </c>
      <c r="F34" s="224">
        <v>0</v>
      </c>
      <c r="G34" s="229">
        <v>0</v>
      </c>
      <c r="H34" s="226">
        <f t="shared" si="1"/>
        <v>0</v>
      </c>
    </row>
    <row r="35" spans="1:8" ht="15.75">
      <c r="A35" s="28">
        <v>25</v>
      </c>
      <c r="B35" s="33" t="s">
        <v>178</v>
      </c>
      <c r="C35" s="222">
        <v>0</v>
      </c>
      <c r="D35" s="227">
        <v>0</v>
      </c>
      <c r="E35" s="223">
        <f t="shared" si="2"/>
        <v>0</v>
      </c>
      <c r="F35" s="224">
        <v>0</v>
      </c>
      <c r="G35" s="229">
        <v>0</v>
      </c>
      <c r="H35" s="226">
        <f t="shared" si="1"/>
        <v>0</v>
      </c>
    </row>
    <row r="36" spans="1:8" ht="15.75">
      <c r="A36" s="28">
        <v>26</v>
      </c>
      <c r="B36" s="32" t="s">
        <v>179</v>
      </c>
      <c r="C36" s="222">
        <v>0</v>
      </c>
      <c r="D36" s="227">
        <v>0</v>
      </c>
      <c r="E36" s="223">
        <f t="shared" si="2"/>
        <v>0</v>
      </c>
      <c r="F36" s="224">
        <v>0</v>
      </c>
      <c r="G36" s="229">
        <v>0</v>
      </c>
      <c r="H36" s="226">
        <f t="shared" si="1"/>
        <v>0</v>
      </c>
    </row>
    <row r="37" spans="1:8" ht="15.75">
      <c r="A37" s="28">
        <v>27</v>
      </c>
      <c r="B37" s="32" t="s">
        <v>180</v>
      </c>
      <c r="C37" s="222">
        <v>0</v>
      </c>
      <c r="D37" s="227">
        <v>0</v>
      </c>
      <c r="E37" s="223">
        <f t="shared" si="2"/>
        <v>0</v>
      </c>
      <c r="F37" s="224">
        <v>0</v>
      </c>
      <c r="G37" s="229">
        <v>0</v>
      </c>
      <c r="H37" s="226">
        <f t="shared" si="1"/>
        <v>0</v>
      </c>
    </row>
    <row r="38" spans="1:8" ht="15.75">
      <c r="A38" s="28">
        <v>28</v>
      </c>
      <c r="B38" s="32" t="s">
        <v>181</v>
      </c>
      <c r="C38" s="222">
        <v>-11875534.790000001</v>
      </c>
      <c r="D38" s="227">
        <v>0</v>
      </c>
      <c r="E38" s="223">
        <f t="shared" si="2"/>
        <v>-11875534.790000001</v>
      </c>
      <c r="F38" s="224">
        <v>-10666132.219999999</v>
      </c>
      <c r="G38" s="229">
        <v>0</v>
      </c>
      <c r="H38" s="226">
        <f t="shared" si="1"/>
        <v>-10666132.219999999</v>
      </c>
    </row>
    <row r="39" spans="1:8" ht="15.75">
      <c r="A39" s="28">
        <v>29</v>
      </c>
      <c r="B39" s="32" t="s">
        <v>196</v>
      </c>
      <c r="C39" s="222">
        <v>4982432.3</v>
      </c>
      <c r="D39" s="227">
        <v>0</v>
      </c>
      <c r="E39" s="223">
        <f t="shared" si="2"/>
        <v>4982432.3</v>
      </c>
      <c r="F39" s="224">
        <v>4982432.3</v>
      </c>
      <c r="G39" s="229">
        <v>0</v>
      </c>
      <c r="H39" s="226">
        <f t="shared" si="1"/>
        <v>4982432.3</v>
      </c>
    </row>
    <row r="40" spans="1:8" ht="15.75">
      <c r="A40" s="28">
        <v>30</v>
      </c>
      <c r="B40" s="34" t="s">
        <v>182</v>
      </c>
      <c r="C40" s="222">
        <v>54253297.509999998</v>
      </c>
      <c r="D40" s="227">
        <v>0</v>
      </c>
      <c r="E40" s="223">
        <f t="shared" si="2"/>
        <v>54253297.509999998</v>
      </c>
      <c r="F40" s="224">
        <v>55462700.079999998</v>
      </c>
      <c r="G40" s="229">
        <v>0</v>
      </c>
      <c r="H40" s="226">
        <f t="shared" si="1"/>
        <v>55462700.079999998</v>
      </c>
    </row>
    <row r="41" spans="1:8" ht="16.5" thickBot="1">
      <c r="A41" s="35">
        <v>31</v>
      </c>
      <c r="B41" s="36" t="s">
        <v>197</v>
      </c>
      <c r="C41" s="231">
        <f>C31+C40</f>
        <v>90427727.169999987</v>
      </c>
      <c r="D41" s="231">
        <f>D31+D40</f>
        <v>6494762.4299999997</v>
      </c>
      <c r="E41" s="231">
        <f>C41+D41</f>
        <v>96922489.599999994</v>
      </c>
      <c r="F41" s="231">
        <f>F31+F40</f>
        <v>75436468.179999992</v>
      </c>
      <c r="G41" s="231">
        <f>G31+G40</f>
        <v>14110964.84</v>
      </c>
      <c r="H41" s="232">
        <f>F41+G41</f>
        <v>89547433.019999996</v>
      </c>
    </row>
    <row r="43" spans="1:8">
      <c r="B43" s="37"/>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I67"/>
  <sheetViews>
    <sheetView workbookViewId="0">
      <pane xSplit="1" ySplit="6" topLeftCell="B61" activePane="bottomRight" state="frozen"/>
      <selection pane="topRight" activeCell="B1" sqref="B1"/>
      <selection pane="bottomLeft" activeCell="A6" sqref="A6"/>
      <selection pane="bottomRight" activeCell="C8" sqref="C8:H67"/>
    </sheetView>
  </sheetViews>
  <sheetFormatPr defaultColWidth="9.28515625" defaultRowHeight="15"/>
  <cols>
    <col min="1" max="1" width="9.5703125" style="1" bestFit="1" customWidth="1"/>
    <col min="2" max="2" width="89.28515625" style="1" customWidth="1"/>
    <col min="3" max="8" width="12.7109375" style="1" customWidth="1"/>
    <col min="9" max="9" width="8.7109375" customWidth="1"/>
    <col min="10" max="16384" width="9.28515625" style="9"/>
  </cols>
  <sheetData>
    <row r="1" spans="1:8" ht="15.75">
      <c r="A1" s="13" t="s">
        <v>188</v>
      </c>
      <c r="B1" s="12" t="str">
        <f>Info!C2</f>
        <v>სს სილქ როუდ ბანკი</v>
      </c>
      <c r="C1" s="12"/>
    </row>
    <row r="2" spans="1:8" ht="15.75">
      <c r="A2" s="13" t="s">
        <v>189</v>
      </c>
      <c r="B2" s="447">
        <f>'1. key ratios'!B2</f>
        <v>44377</v>
      </c>
      <c r="C2" s="12"/>
    </row>
    <row r="3" spans="1:8" ht="15.75">
      <c r="A3" s="13"/>
      <c r="B3" s="12"/>
      <c r="C3" s="12"/>
    </row>
    <row r="4" spans="1:8" ht="16.5" thickBot="1">
      <c r="A4" s="14" t="s">
        <v>406</v>
      </c>
      <c r="B4" s="22" t="s">
        <v>222</v>
      </c>
      <c r="C4" s="24"/>
      <c r="D4" s="24"/>
      <c r="E4" s="24"/>
      <c r="F4" s="14"/>
      <c r="G4" s="14"/>
      <c r="H4" s="38" t="s">
        <v>93</v>
      </c>
    </row>
    <row r="5" spans="1:8" ht="15.75">
      <c r="A5" s="107"/>
      <c r="B5" s="108"/>
      <c r="C5" s="651" t="s">
        <v>194</v>
      </c>
      <c r="D5" s="652"/>
      <c r="E5" s="653"/>
      <c r="F5" s="651" t="s">
        <v>195</v>
      </c>
      <c r="G5" s="652"/>
      <c r="H5" s="654"/>
    </row>
    <row r="6" spans="1:8">
      <c r="A6" s="109" t="s">
        <v>26</v>
      </c>
      <c r="B6" s="39"/>
      <c r="C6" s="40" t="s">
        <v>27</v>
      </c>
      <c r="D6" s="40" t="s">
        <v>96</v>
      </c>
      <c r="E6" s="40" t="s">
        <v>68</v>
      </c>
      <c r="F6" s="40" t="s">
        <v>27</v>
      </c>
      <c r="G6" s="40" t="s">
        <v>96</v>
      </c>
      <c r="H6" s="110" t="s">
        <v>68</v>
      </c>
    </row>
    <row r="7" spans="1:8">
      <c r="A7" s="111"/>
      <c r="B7" s="42" t="s">
        <v>92</v>
      </c>
      <c r="C7" s="43"/>
      <c r="D7" s="43"/>
      <c r="E7" s="43"/>
      <c r="F7" s="43"/>
      <c r="G7" s="43"/>
      <c r="H7" s="112"/>
    </row>
    <row r="8" spans="1:8" ht="15.75">
      <c r="A8" s="111">
        <v>1</v>
      </c>
      <c r="B8" s="44" t="s">
        <v>97</v>
      </c>
      <c r="C8" s="598">
        <v>105031.72</v>
      </c>
      <c r="D8" s="598">
        <v>-4871.33</v>
      </c>
      <c r="E8" s="599">
        <f t="shared" ref="E8:E21" si="0">C8+D8</f>
        <v>100160.39</v>
      </c>
      <c r="F8" s="598">
        <v>432714.25</v>
      </c>
      <c r="G8" s="598">
        <v>9335.92</v>
      </c>
      <c r="H8" s="599">
        <v>442050.17</v>
      </c>
    </row>
    <row r="9" spans="1:8" ht="15.75">
      <c r="A9" s="111">
        <v>2</v>
      </c>
      <c r="B9" s="44" t="s">
        <v>98</v>
      </c>
      <c r="C9" s="600">
        <f>SUM(C10:C18)</f>
        <v>488546.4</v>
      </c>
      <c r="D9" s="600">
        <f>SUM(D10:D18)</f>
        <v>211382.00999999998</v>
      </c>
      <c r="E9" s="599">
        <f t="shared" si="0"/>
        <v>699928.41</v>
      </c>
      <c r="F9" s="600">
        <v>536946.78</v>
      </c>
      <c r="G9" s="600">
        <v>246602.38</v>
      </c>
      <c r="H9" s="599">
        <v>783549.16</v>
      </c>
    </row>
    <row r="10" spans="1:8" ht="15.75">
      <c r="A10" s="111">
        <v>2.1</v>
      </c>
      <c r="B10" s="45" t="s">
        <v>99</v>
      </c>
      <c r="C10" s="598">
        <v>0</v>
      </c>
      <c r="D10" s="598">
        <v>0</v>
      </c>
      <c r="E10" s="599">
        <f t="shared" si="0"/>
        <v>0</v>
      </c>
      <c r="F10" s="598">
        <v>0</v>
      </c>
      <c r="G10" s="598">
        <v>0</v>
      </c>
      <c r="H10" s="599">
        <v>0</v>
      </c>
    </row>
    <row r="11" spans="1:8" ht="15.75">
      <c r="A11" s="111">
        <v>2.2000000000000002</v>
      </c>
      <c r="B11" s="45" t="s">
        <v>100</v>
      </c>
      <c r="C11" s="598">
        <f>118556.31- C12- C13 - C14 - C15 - C16- C18</f>
        <v>118556.31</v>
      </c>
      <c r="D11" s="598">
        <f>203043.71- D12- D13 -D14 -D15 -D16 -D18</f>
        <v>97464.76</v>
      </c>
      <c r="E11" s="599">
        <f t="shared" si="0"/>
        <v>216021.07</v>
      </c>
      <c r="F11" s="598">
        <v>109747.43999999999</v>
      </c>
      <c r="G11" s="598">
        <v>119695.39</v>
      </c>
      <c r="H11" s="599">
        <v>229442.83</v>
      </c>
    </row>
    <row r="12" spans="1:8" ht="15.75">
      <c r="A12" s="111">
        <v>2.2999999999999998</v>
      </c>
      <c r="B12" s="45" t="s">
        <v>101</v>
      </c>
      <c r="C12" s="598">
        <v>0</v>
      </c>
      <c r="D12" s="598">
        <v>0</v>
      </c>
      <c r="E12" s="599">
        <f t="shared" si="0"/>
        <v>0</v>
      </c>
      <c r="F12" s="598">
        <v>0</v>
      </c>
      <c r="G12" s="598">
        <v>0</v>
      </c>
      <c r="H12" s="599">
        <v>0</v>
      </c>
    </row>
    <row r="13" spans="1:8" ht="15.75">
      <c r="A13" s="111">
        <v>2.4</v>
      </c>
      <c r="B13" s="45" t="s">
        <v>102</v>
      </c>
      <c r="C13" s="598">
        <v>0</v>
      </c>
      <c r="D13" s="598">
        <v>0</v>
      </c>
      <c r="E13" s="599">
        <f t="shared" si="0"/>
        <v>0</v>
      </c>
      <c r="F13" s="598">
        <v>0</v>
      </c>
      <c r="G13" s="598">
        <v>0</v>
      </c>
      <c r="H13" s="599">
        <v>0</v>
      </c>
    </row>
    <row r="14" spans="1:8" ht="15.75">
      <c r="A14" s="111">
        <v>2.5</v>
      </c>
      <c r="B14" s="45" t="s">
        <v>103</v>
      </c>
      <c r="C14" s="598">
        <v>0</v>
      </c>
      <c r="D14" s="598">
        <v>105578.95</v>
      </c>
      <c r="E14" s="599">
        <f t="shared" si="0"/>
        <v>105578.95</v>
      </c>
      <c r="F14" s="598">
        <v>0</v>
      </c>
      <c r="G14" s="598">
        <v>92828.55</v>
      </c>
      <c r="H14" s="599">
        <v>92828.55</v>
      </c>
    </row>
    <row r="15" spans="1:8" ht="15.75">
      <c r="A15" s="111">
        <v>2.6</v>
      </c>
      <c r="B15" s="45" t="s">
        <v>104</v>
      </c>
      <c r="C15" s="598">
        <v>0</v>
      </c>
      <c r="D15" s="598">
        <v>0</v>
      </c>
      <c r="E15" s="599">
        <f t="shared" si="0"/>
        <v>0</v>
      </c>
      <c r="F15" s="598">
        <v>10018.35</v>
      </c>
      <c r="G15" s="598">
        <v>0</v>
      </c>
      <c r="H15" s="599">
        <v>10018.35</v>
      </c>
    </row>
    <row r="16" spans="1:8" ht="15.75">
      <c r="A16" s="111">
        <v>2.7</v>
      </c>
      <c r="B16" s="45" t="s">
        <v>105</v>
      </c>
      <c r="C16" s="598">
        <v>0</v>
      </c>
      <c r="D16" s="598">
        <v>0</v>
      </c>
      <c r="E16" s="599">
        <f t="shared" si="0"/>
        <v>0</v>
      </c>
      <c r="F16" s="598">
        <v>22607.200000000001</v>
      </c>
      <c r="G16" s="598">
        <v>0</v>
      </c>
      <c r="H16" s="599">
        <v>22607.200000000001</v>
      </c>
    </row>
    <row r="17" spans="1:8" ht="15.75">
      <c r="A17" s="111">
        <v>2.8</v>
      </c>
      <c r="B17" s="45" t="s">
        <v>106</v>
      </c>
      <c r="C17" s="598">
        <v>369990.09</v>
      </c>
      <c r="D17" s="598">
        <v>8338.2999999999993</v>
      </c>
      <c r="E17" s="599">
        <f t="shared" si="0"/>
        <v>378328.39</v>
      </c>
      <c r="F17" s="598">
        <v>394573.79</v>
      </c>
      <c r="G17" s="598">
        <v>34078.44</v>
      </c>
      <c r="H17" s="599">
        <v>428652.23</v>
      </c>
    </row>
    <row r="18" spans="1:8" ht="15.75">
      <c r="A18" s="111">
        <v>2.9</v>
      </c>
      <c r="B18" s="45" t="s">
        <v>107</v>
      </c>
      <c r="C18" s="598">
        <v>0</v>
      </c>
      <c r="D18" s="598">
        <v>0</v>
      </c>
      <c r="E18" s="599">
        <f t="shared" si="0"/>
        <v>0</v>
      </c>
      <c r="F18" s="598">
        <v>0</v>
      </c>
      <c r="G18" s="598">
        <v>0</v>
      </c>
      <c r="H18" s="599">
        <v>0</v>
      </c>
    </row>
    <row r="19" spans="1:8" ht="15.75">
      <c r="A19" s="111">
        <v>3</v>
      </c>
      <c r="B19" s="44" t="s">
        <v>108</v>
      </c>
      <c r="C19" s="598">
        <v>19052.36</v>
      </c>
      <c r="D19" s="598">
        <v>-16333.67</v>
      </c>
      <c r="E19" s="599">
        <f>C19+D19</f>
        <v>2718.6900000000005</v>
      </c>
      <c r="F19" s="598">
        <v>-31956.45</v>
      </c>
      <c r="G19" s="598">
        <v>-21418.11</v>
      </c>
      <c r="H19" s="599">
        <v>-53374.559999999998</v>
      </c>
    </row>
    <row r="20" spans="1:8" ht="15.75">
      <c r="A20" s="111">
        <v>4</v>
      </c>
      <c r="B20" s="44" t="s">
        <v>109</v>
      </c>
      <c r="C20" s="598">
        <v>1906511.04</v>
      </c>
      <c r="D20" s="598"/>
      <c r="E20" s="599">
        <f t="shared" si="0"/>
        <v>1906511.04</v>
      </c>
      <c r="F20" s="598">
        <v>1429779.58</v>
      </c>
      <c r="G20" s="598"/>
      <c r="H20" s="599">
        <v>1429779.58</v>
      </c>
    </row>
    <row r="21" spans="1:8" ht="15.75">
      <c r="A21" s="111">
        <v>5</v>
      </c>
      <c r="B21" s="44" t="s">
        <v>110</v>
      </c>
      <c r="C21" s="598">
        <v>4339.04</v>
      </c>
      <c r="D21" s="598">
        <v>1399.8</v>
      </c>
      <c r="E21" s="599">
        <f t="shared" si="0"/>
        <v>5738.84</v>
      </c>
      <c r="F21" s="598">
        <v>791.09</v>
      </c>
      <c r="G21" s="598">
        <v>1285.22</v>
      </c>
      <c r="H21" s="599">
        <v>2076.31</v>
      </c>
    </row>
    <row r="22" spans="1:8" ht="15.75">
      <c r="A22" s="111">
        <v>6</v>
      </c>
      <c r="B22" s="46" t="s">
        <v>111</v>
      </c>
      <c r="C22" s="600">
        <f>C8+C9+C20+C21+C19</f>
        <v>2523480.56</v>
      </c>
      <c r="D22" s="600">
        <f>D8+D9+D20+D21+D19</f>
        <v>191576.80999999997</v>
      </c>
      <c r="E22" s="599">
        <f>C22+D22</f>
        <v>2715057.37</v>
      </c>
      <c r="F22" s="600">
        <v>2368275.25</v>
      </c>
      <c r="G22" s="600">
        <v>235805.41000000003</v>
      </c>
      <c r="H22" s="599">
        <v>2604080.66</v>
      </c>
    </row>
    <row r="23" spans="1:8" ht="15.75">
      <c r="A23" s="111"/>
      <c r="B23" s="42" t="s">
        <v>90</v>
      </c>
      <c r="C23" s="598"/>
      <c r="D23" s="598"/>
      <c r="E23" s="601"/>
      <c r="F23" s="598"/>
      <c r="G23" s="598"/>
      <c r="H23" s="601"/>
    </row>
    <row r="24" spans="1:8" ht="15.75">
      <c r="A24" s="111">
        <v>7</v>
      </c>
      <c r="B24" s="44" t="s">
        <v>112</v>
      </c>
      <c r="C24" s="598">
        <v>191188.19</v>
      </c>
      <c r="D24" s="598">
        <v>18465.89</v>
      </c>
      <c r="E24" s="599">
        <f t="shared" ref="E24:E29" si="1">C24+D24</f>
        <v>209654.08000000002</v>
      </c>
      <c r="F24" s="598">
        <v>217538.63</v>
      </c>
      <c r="G24" s="598">
        <v>11849.8</v>
      </c>
      <c r="H24" s="599">
        <v>229388.43</v>
      </c>
    </row>
    <row r="25" spans="1:8" ht="15.75">
      <c r="A25" s="111">
        <v>8</v>
      </c>
      <c r="B25" s="44" t="s">
        <v>113</v>
      </c>
      <c r="C25" s="598">
        <v>98742.57</v>
      </c>
      <c r="D25" s="598">
        <v>3883.04</v>
      </c>
      <c r="E25" s="599">
        <f t="shared" si="1"/>
        <v>102625.61</v>
      </c>
      <c r="F25" s="598">
        <v>28377.29</v>
      </c>
      <c r="G25" s="598">
        <v>5910.6</v>
      </c>
      <c r="H25" s="599">
        <v>34287.89</v>
      </c>
    </row>
    <row r="26" spans="1:8" ht="15.75">
      <c r="A26" s="111">
        <v>9</v>
      </c>
      <c r="B26" s="44" t="s">
        <v>114</v>
      </c>
      <c r="C26" s="598">
        <v>52067.67</v>
      </c>
      <c r="D26" s="598">
        <v>0</v>
      </c>
      <c r="E26" s="599">
        <f t="shared" si="1"/>
        <v>52067.67</v>
      </c>
      <c r="F26" s="598">
        <v>24912.74</v>
      </c>
      <c r="G26" s="598">
        <v>17957.86</v>
      </c>
      <c r="H26" s="599">
        <v>42870.600000000006</v>
      </c>
    </row>
    <row r="27" spans="1:8" ht="15.75">
      <c r="A27" s="111">
        <v>10</v>
      </c>
      <c r="B27" s="44" t="s">
        <v>115</v>
      </c>
      <c r="C27" s="598">
        <v>34125.74</v>
      </c>
      <c r="D27" s="598"/>
      <c r="E27" s="599">
        <f t="shared" si="1"/>
        <v>34125.74</v>
      </c>
      <c r="F27" s="598">
        <v>23687.47</v>
      </c>
      <c r="G27" s="598"/>
      <c r="H27" s="599">
        <v>23687.47</v>
      </c>
    </row>
    <row r="28" spans="1:8" ht="15.75">
      <c r="A28" s="111">
        <v>11</v>
      </c>
      <c r="B28" s="44" t="s">
        <v>116</v>
      </c>
      <c r="C28" s="598">
        <v>514158.43</v>
      </c>
      <c r="D28" s="598">
        <v>0</v>
      </c>
      <c r="E28" s="599">
        <f t="shared" si="1"/>
        <v>514158.43</v>
      </c>
      <c r="F28" s="598">
        <v>193397.87</v>
      </c>
      <c r="G28" s="598">
        <v>0</v>
      </c>
      <c r="H28" s="599">
        <v>193397.87</v>
      </c>
    </row>
    <row r="29" spans="1:8" ht="15.75">
      <c r="A29" s="111">
        <v>12</v>
      </c>
      <c r="B29" s="44" t="s">
        <v>117</v>
      </c>
      <c r="C29" s="598"/>
      <c r="D29" s="598"/>
      <c r="E29" s="599">
        <f t="shared" si="1"/>
        <v>0</v>
      </c>
      <c r="F29" s="598"/>
      <c r="G29" s="598"/>
      <c r="H29" s="599">
        <v>0</v>
      </c>
    </row>
    <row r="30" spans="1:8" ht="15.75">
      <c r="A30" s="111">
        <v>13</v>
      </c>
      <c r="B30" s="47" t="s">
        <v>118</v>
      </c>
      <c r="C30" s="600">
        <f>SUM(C24:C29)</f>
        <v>890282.6</v>
      </c>
      <c r="D30" s="600">
        <f>SUM(D24:D29)</f>
        <v>22348.93</v>
      </c>
      <c r="E30" s="599">
        <f>C30+D30</f>
        <v>912631.53</v>
      </c>
      <c r="F30" s="600">
        <v>487914</v>
      </c>
      <c r="G30" s="600">
        <v>35718.26</v>
      </c>
      <c r="H30" s="599">
        <v>523632.26</v>
      </c>
    </row>
    <row r="31" spans="1:8" ht="15.75">
      <c r="A31" s="111">
        <v>14</v>
      </c>
      <c r="B31" s="47" t="s">
        <v>119</v>
      </c>
      <c r="C31" s="600">
        <f>C22-C30</f>
        <v>1633197.96</v>
      </c>
      <c r="D31" s="600">
        <f>D22-D30</f>
        <v>169227.87999999998</v>
      </c>
      <c r="E31" s="599">
        <f>C31+D31</f>
        <v>1802425.8399999999</v>
      </c>
      <c r="F31" s="600">
        <v>1880361.25</v>
      </c>
      <c r="G31" s="600">
        <v>200087.15000000002</v>
      </c>
      <c r="H31" s="599">
        <v>2080448.4</v>
      </c>
    </row>
    <row r="32" spans="1:8">
      <c r="A32" s="111"/>
      <c r="B32" s="42"/>
      <c r="C32" s="602"/>
      <c r="D32" s="602"/>
      <c r="E32" s="602"/>
      <c r="F32" s="602"/>
      <c r="G32" s="602"/>
      <c r="H32" s="602"/>
    </row>
    <row r="33" spans="1:8" ht="15.75">
      <c r="A33" s="111"/>
      <c r="B33" s="42" t="s">
        <v>120</v>
      </c>
      <c r="C33" s="598"/>
      <c r="D33" s="598"/>
      <c r="E33" s="601"/>
      <c r="F33" s="598"/>
      <c r="G33" s="598"/>
      <c r="H33" s="601"/>
    </row>
    <row r="34" spans="1:8" ht="15.75">
      <c r="A34" s="111">
        <v>15</v>
      </c>
      <c r="B34" s="41" t="s">
        <v>91</v>
      </c>
      <c r="C34" s="600">
        <f>C35-C36</f>
        <v>-67175.23000000001</v>
      </c>
      <c r="D34" s="600">
        <f>D35-D36</f>
        <v>260362.38</v>
      </c>
      <c r="E34" s="599">
        <f>C34+D34</f>
        <v>193187.15</v>
      </c>
      <c r="F34" s="600">
        <v>26859.550000000017</v>
      </c>
      <c r="G34" s="600">
        <v>-63910.03</v>
      </c>
      <c r="H34" s="599">
        <v>-37050.479999999981</v>
      </c>
    </row>
    <row r="35" spans="1:8" ht="15.75">
      <c r="A35" s="111">
        <v>15.1</v>
      </c>
      <c r="B35" s="45" t="s">
        <v>121</v>
      </c>
      <c r="C35" s="598">
        <v>132067.65</v>
      </c>
      <c r="D35" s="598">
        <v>367509.83</v>
      </c>
      <c r="E35" s="599">
        <f>C35+D35</f>
        <v>499577.48</v>
      </c>
      <c r="F35" s="598">
        <v>159639.07</v>
      </c>
      <c r="G35" s="598">
        <v>24713.37</v>
      </c>
      <c r="H35" s="599">
        <v>184352.44</v>
      </c>
    </row>
    <row r="36" spans="1:8" ht="15.75">
      <c r="A36" s="111">
        <v>15.2</v>
      </c>
      <c r="B36" s="45" t="s">
        <v>122</v>
      </c>
      <c r="C36" s="598">
        <v>199242.88</v>
      </c>
      <c r="D36" s="598">
        <v>107147.45</v>
      </c>
      <c r="E36" s="599">
        <f>C36+D36</f>
        <v>306390.33</v>
      </c>
      <c r="F36" s="598">
        <v>132779.51999999999</v>
      </c>
      <c r="G36" s="598">
        <v>88623.4</v>
      </c>
      <c r="H36" s="599">
        <v>221402.91999999998</v>
      </c>
    </row>
    <row r="37" spans="1:8" ht="15.75">
      <c r="A37" s="111">
        <v>16</v>
      </c>
      <c r="B37" s="44" t="s">
        <v>123</v>
      </c>
      <c r="C37" s="598">
        <v>0</v>
      </c>
      <c r="D37" s="598">
        <v>0</v>
      </c>
      <c r="E37" s="599">
        <f t="shared" ref="E37:E66" si="2">C37+D37</f>
        <v>0</v>
      </c>
      <c r="F37" s="598">
        <v>0</v>
      </c>
      <c r="G37" s="598">
        <v>0</v>
      </c>
      <c r="H37" s="599">
        <v>0</v>
      </c>
    </row>
    <row r="38" spans="1:8" ht="15.75">
      <c r="A38" s="111">
        <v>17</v>
      </c>
      <c r="B38" s="44" t="s">
        <v>124</v>
      </c>
      <c r="C38" s="598">
        <v>0</v>
      </c>
      <c r="D38" s="598"/>
      <c r="E38" s="599">
        <f t="shared" si="2"/>
        <v>0</v>
      </c>
      <c r="F38" s="598">
        <v>36.44</v>
      </c>
      <c r="G38" s="598"/>
      <c r="H38" s="599">
        <v>36.44</v>
      </c>
    </row>
    <row r="39" spans="1:8" ht="15.75">
      <c r="A39" s="111">
        <v>18</v>
      </c>
      <c r="B39" s="44" t="s">
        <v>125</v>
      </c>
      <c r="C39" s="598">
        <v>0</v>
      </c>
      <c r="D39" s="598"/>
      <c r="E39" s="599">
        <f t="shared" si="2"/>
        <v>0</v>
      </c>
      <c r="F39" s="598">
        <v>0</v>
      </c>
      <c r="G39" s="598"/>
      <c r="H39" s="599">
        <v>0</v>
      </c>
    </row>
    <row r="40" spans="1:8" ht="15.75">
      <c r="A40" s="111">
        <v>19</v>
      </c>
      <c r="B40" s="44" t="s">
        <v>126</v>
      </c>
      <c r="C40" s="598">
        <v>1564473.48</v>
      </c>
      <c r="D40" s="598"/>
      <c r="E40" s="599">
        <f t="shared" si="2"/>
        <v>1564473.48</v>
      </c>
      <c r="F40" s="598">
        <v>1899398.9</v>
      </c>
      <c r="G40" s="598"/>
      <c r="H40" s="599">
        <v>1899398.9</v>
      </c>
    </row>
    <row r="41" spans="1:8" ht="15.75">
      <c r="A41" s="111">
        <v>20</v>
      </c>
      <c r="B41" s="44" t="s">
        <v>127</v>
      </c>
      <c r="C41" s="598">
        <v>-2423284.65</v>
      </c>
      <c r="D41" s="598"/>
      <c r="E41" s="599">
        <f t="shared" si="2"/>
        <v>-2423284.65</v>
      </c>
      <c r="F41" s="598">
        <v>-352114.23</v>
      </c>
      <c r="G41" s="598"/>
      <c r="H41" s="599">
        <v>-352114.23</v>
      </c>
    </row>
    <row r="42" spans="1:8" ht="15.75">
      <c r="A42" s="111">
        <v>21</v>
      </c>
      <c r="B42" s="44" t="s">
        <v>128</v>
      </c>
      <c r="C42" s="598">
        <v>-78153.67</v>
      </c>
      <c r="D42" s="598"/>
      <c r="E42" s="599">
        <f t="shared" si="2"/>
        <v>-78153.67</v>
      </c>
      <c r="F42" s="598">
        <v>-5415.25</v>
      </c>
      <c r="G42" s="598"/>
      <c r="H42" s="599">
        <v>-5415.25</v>
      </c>
    </row>
    <row r="43" spans="1:8" ht="15.75">
      <c r="A43" s="111">
        <v>22</v>
      </c>
      <c r="B43" s="44" t="s">
        <v>129</v>
      </c>
      <c r="C43" s="598">
        <v>5894.36</v>
      </c>
      <c r="D43" s="598"/>
      <c r="E43" s="599">
        <f t="shared" si="2"/>
        <v>5894.36</v>
      </c>
      <c r="F43" s="598">
        <v>5722.26</v>
      </c>
      <c r="G43" s="598"/>
      <c r="H43" s="599">
        <v>5722.26</v>
      </c>
    </row>
    <row r="44" spans="1:8" ht="15.75">
      <c r="A44" s="111">
        <v>23</v>
      </c>
      <c r="B44" s="44" t="s">
        <v>130</v>
      </c>
      <c r="C44" s="598">
        <v>17525.32</v>
      </c>
      <c r="D44" s="598">
        <v>0</v>
      </c>
      <c r="E44" s="599">
        <f t="shared" si="2"/>
        <v>17525.32</v>
      </c>
      <c r="F44" s="598">
        <v>16427.25</v>
      </c>
      <c r="G44" s="598">
        <v>0</v>
      </c>
      <c r="H44" s="599">
        <v>16427.25</v>
      </c>
    </row>
    <row r="45" spans="1:8" ht="15.75">
      <c r="A45" s="111">
        <v>24</v>
      </c>
      <c r="B45" s="47" t="s">
        <v>131</v>
      </c>
      <c r="C45" s="600">
        <f>C34+C37+C38+C39+C40+C41+C42+C43+C44</f>
        <v>-980720.39</v>
      </c>
      <c r="D45" s="600">
        <f>D34+D37+D38+D39+D40+D41+D42+D43+D44</f>
        <v>260362.38</v>
      </c>
      <c r="E45" s="599">
        <f t="shared" si="2"/>
        <v>-720358.01</v>
      </c>
      <c r="F45" s="600">
        <v>1590914.92</v>
      </c>
      <c r="G45" s="600">
        <v>-63910.03</v>
      </c>
      <c r="H45" s="599">
        <v>1527004.89</v>
      </c>
    </row>
    <row r="46" spans="1:8">
      <c r="A46" s="111"/>
      <c r="B46" s="42" t="s">
        <v>132</v>
      </c>
      <c r="C46" s="598"/>
      <c r="D46" s="598"/>
      <c r="E46" s="598"/>
      <c r="F46" s="598"/>
      <c r="G46" s="598"/>
      <c r="H46" s="598"/>
    </row>
    <row r="47" spans="1:8" ht="15.75">
      <c r="A47" s="111">
        <v>25</v>
      </c>
      <c r="B47" s="44" t="s">
        <v>133</v>
      </c>
      <c r="C47" s="598">
        <v>145927.57</v>
      </c>
      <c r="D47" s="598">
        <v>157131.54</v>
      </c>
      <c r="E47" s="599">
        <f t="shared" si="2"/>
        <v>303059.11</v>
      </c>
      <c r="F47" s="598">
        <v>46718.17</v>
      </c>
      <c r="G47" s="598">
        <v>75196.91</v>
      </c>
      <c r="H47" s="599">
        <v>121915.08</v>
      </c>
    </row>
    <row r="48" spans="1:8" ht="15.75">
      <c r="A48" s="111">
        <v>26</v>
      </c>
      <c r="B48" s="44" t="s">
        <v>134</v>
      </c>
      <c r="C48" s="598">
        <v>116826.81</v>
      </c>
      <c r="D48" s="598">
        <v>124332.58</v>
      </c>
      <c r="E48" s="599">
        <f t="shared" si="2"/>
        <v>241159.39</v>
      </c>
      <c r="F48" s="598">
        <v>119570.65</v>
      </c>
      <c r="G48" s="598">
        <v>115693.33</v>
      </c>
      <c r="H48" s="599">
        <v>235263.97999999998</v>
      </c>
    </row>
    <row r="49" spans="1:9" ht="15.75">
      <c r="A49" s="111">
        <v>27</v>
      </c>
      <c r="B49" s="44" t="s">
        <v>135</v>
      </c>
      <c r="C49" s="598">
        <v>1430344.86</v>
      </c>
      <c r="D49" s="598"/>
      <c r="E49" s="599">
        <f t="shared" si="2"/>
        <v>1430344.86</v>
      </c>
      <c r="F49" s="598">
        <v>1439176.9</v>
      </c>
      <c r="G49" s="598"/>
      <c r="H49" s="599">
        <v>1439176.9</v>
      </c>
    </row>
    <row r="50" spans="1:9" ht="15.75">
      <c r="A50" s="111">
        <v>28</v>
      </c>
      <c r="B50" s="44" t="s">
        <v>270</v>
      </c>
      <c r="C50" s="598">
        <v>0</v>
      </c>
      <c r="D50" s="598"/>
      <c r="E50" s="599">
        <f t="shared" si="2"/>
        <v>0</v>
      </c>
      <c r="F50" s="598">
        <v>16456.29</v>
      </c>
      <c r="G50" s="598"/>
      <c r="H50" s="599">
        <v>16456.29</v>
      </c>
    </row>
    <row r="51" spans="1:9" ht="15.75">
      <c r="A51" s="111">
        <v>29</v>
      </c>
      <c r="B51" s="44" t="s">
        <v>136</v>
      </c>
      <c r="C51" s="598">
        <v>265771.73</v>
      </c>
      <c r="D51" s="598"/>
      <c r="E51" s="599">
        <f t="shared" si="2"/>
        <v>265771.73</v>
      </c>
      <c r="F51" s="598">
        <v>215630.99</v>
      </c>
      <c r="G51" s="598"/>
      <c r="H51" s="599">
        <v>215630.99</v>
      </c>
    </row>
    <row r="52" spans="1:9" ht="15.75">
      <c r="A52" s="111">
        <v>30</v>
      </c>
      <c r="B52" s="44" t="s">
        <v>137</v>
      </c>
      <c r="C52" s="598">
        <v>500076.95</v>
      </c>
      <c r="D52" s="598">
        <v>0</v>
      </c>
      <c r="E52" s="599">
        <f t="shared" si="2"/>
        <v>500076.95</v>
      </c>
      <c r="F52" s="598">
        <v>460011.64</v>
      </c>
      <c r="G52" s="598">
        <v>0</v>
      </c>
      <c r="H52" s="599">
        <v>460011.64</v>
      </c>
    </row>
    <row r="53" spans="1:9" ht="15.75">
      <c r="A53" s="111">
        <v>31</v>
      </c>
      <c r="B53" s="47" t="s">
        <v>138</v>
      </c>
      <c r="C53" s="600">
        <f>SUM(C47:C52)</f>
        <v>2458947.9200000004</v>
      </c>
      <c r="D53" s="600">
        <f>SUM(D47:D52)</f>
        <v>281464.12</v>
      </c>
      <c r="E53" s="599">
        <f t="shared" si="2"/>
        <v>2740412.0400000005</v>
      </c>
      <c r="F53" s="600">
        <v>2297564.64</v>
      </c>
      <c r="G53" s="600">
        <v>190890.23999999999</v>
      </c>
      <c r="H53" s="599">
        <v>2488454.88</v>
      </c>
    </row>
    <row r="54" spans="1:9" ht="15.75">
      <c r="A54" s="111">
        <v>32</v>
      </c>
      <c r="B54" s="47" t="s">
        <v>139</v>
      </c>
      <c r="C54" s="600">
        <f>C45-C53</f>
        <v>-3439668.3100000005</v>
      </c>
      <c r="D54" s="600">
        <f>D45-D53</f>
        <v>-21101.739999999991</v>
      </c>
      <c r="E54" s="599">
        <f t="shared" si="2"/>
        <v>-3460770.0500000007</v>
      </c>
      <c r="F54" s="600">
        <v>-706649.7200000002</v>
      </c>
      <c r="G54" s="600">
        <v>-254800.27</v>
      </c>
      <c r="H54" s="599">
        <v>-961449.99000000022</v>
      </c>
    </row>
    <row r="55" spans="1:9">
      <c r="A55" s="111"/>
      <c r="B55" s="42"/>
      <c r="C55" s="602"/>
      <c r="D55" s="602"/>
      <c r="E55" s="602"/>
      <c r="F55" s="602"/>
      <c r="G55" s="602"/>
      <c r="H55" s="602"/>
    </row>
    <row r="56" spans="1:9" ht="15.75">
      <c r="A56" s="111">
        <v>33</v>
      </c>
      <c r="B56" s="47" t="s">
        <v>140</v>
      </c>
      <c r="C56" s="600">
        <f>C31+C54</f>
        <v>-1806470.3500000006</v>
      </c>
      <c r="D56" s="600">
        <f>D31+D54</f>
        <v>148126.13999999998</v>
      </c>
      <c r="E56" s="599">
        <f t="shared" si="2"/>
        <v>-1658344.2100000007</v>
      </c>
      <c r="F56" s="600">
        <v>1173711.5299999998</v>
      </c>
      <c r="G56" s="600">
        <v>-54713.119999999966</v>
      </c>
      <c r="H56" s="599">
        <v>1118998.4099999999</v>
      </c>
    </row>
    <row r="57" spans="1:9">
      <c r="A57" s="111"/>
      <c r="B57" s="42"/>
      <c r="C57" s="602"/>
      <c r="D57" s="602"/>
      <c r="E57" s="602"/>
      <c r="F57" s="602"/>
      <c r="G57" s="602"/>
      <c r="H57" s="602"/>
    </row>
    <row r="58" spans="1:9" ht="15.75">
      <c r="A58" s="111">
        <v>34</v>
      </c>
      <c r="B58" s="44" t="s">
        <v>141</v>
      </c>
      <c r="C58" s="598">
        <v>-29797.49</v>
      </c>
      <c r="D58" s="598"/>
      <c r="E58" s="599">
        <f>C58</f>
        <v>-29797.49</v>
      </c>
      <c r="F58" s="598">
        <v>844246.73</v>
      </c>
      <c r="G58" s="598"/>
      <c r="H58" s="599">
        <v>844246.73</v>
      </c>
    </row>
    <row r="59" spans="1:9" s="186" customFormat="1" ht="15.75">
      <c r="A59" s="111">
        <v>35</v>
      </c>
      <c r="B59" s="41" t="s">
        <v>142</v>
      </c>
      <c r="C59" s="603">
        <v>0</v>
      </c>
      <c r="D59" s="603"/>
      <c r="E59" s="604">
        <f>C59</f>
        <v>0</v>
      </c>
      <c r="F59" s="603">
        <v>0</v>
      </c>
      <c r="G59" s="603"/>
      <c r="H59" s="604">
        <v>0</v>
      </c>
      <c r="I59" s="185"/>
    </row>
    <row r="60" spans="1:9" ht="15.75">
      <c r="A60" s="111">
        <v>36</v>
      </c>
      <c r="B60" s="44" t="s">
        <v>143</v>
      </c>
      <c r="C60" s="598">
        <v>-1855167.18</v>
      </c>
      <c r="D60" s="598"/>
      <c r="E60" s="599">
        <f>C60</f>
        <v>-1855167.18</v>
      </c>
      <c r="F60" s="598">
        <v>21239.37</v>
      </c>
      <c r="G60" s="598"/>
      <c r="H60" s="599">
        <v>21239.37</v>
      </c>
    </row>
    <row r="61" spans="1:9" ht="15.75">
      <c r="A61" s="111">
        <v>37</v>
      </c>
      <c r="B61" s="47" t="s">
        <v>144</v>
      </c>
      <c r="C61" s="600">
        <f>SUM(C58:C60)</f>
        <v>-1884964.67</v>
      </c>
      <c r="D61" s="600">
        <v>0</v>
      </c>
      <c r="E61" s="599">
        <f>C61</f>
        <v>-1884964.67</v>
      </c>
      <c r="F61" s="600">
        <v>865486.1</v>
      </c>
      <c r="G61" s="600">
        <v>0</v>
      </c>
      <c r="H61" s="599">
        <v>865486.1</v>
      </c>
    </row>
    <row r="62" spans="1:9">
      <c r="A62" s="111"/>
      <c r="B62" s="48"/>
      <c r="C62" s="598"/>
      <c r="D62" s="598"/>
      <c r="E62" s="598"/>
      <c r="F62" s="598"/>
      <c r="G62" s="598"/>
      <c r="H62" s="598"/>
    </row>
    <row r="63" spans="1:9" ht="15.75">
      <c r="A63" s="111">
        <v>38</v>
      </c>
      <c r="B63" s="49" t="s">
        <v>271</v>
      </c>
      <c r="C63" s="600">
        <f>C56-C61</f>
        <v>78494.319999999367</v>
      </c>
      <c r="D63" s="600">
        <f>D56-D61</f>
        <v>148126.13999999998</v>
      </c>
      <c r="E63" s="599">
        <f t="shared" si="2"/>
        <v>226620.45999999935</v>
      </c>
      <c r="F63" s="600">
        <v>308225.42999999982</v>
      </c>
      <c r="G63" s="600">
        <v>-54713.119999999966</v>
      </c>
      <c r="H63" s="599">
        <v>253512.30999999985</v>
      </c>
    </row>
    <row r="64" spans="1:9" ht="15.75">
      <c r="A64" s="109">
        <v>39</v>
      </c>
      <c r="B64" s="44" t="s">
        <v>145</v>
      </c>
      <c r="C64" s="605">
        <v>0</v>
      </c>
      <c r="D64" s="605"/>
      <c r="E64" s="599">
        <f t="shared" si="2"/>
        <v>0</v>
      </c>
      <c r="F64" s="605">
        <v>0</v>
      </c>
      <c r="G64" s="605"/>
      <c r="H64" s="599">
        <v>0</v>
      </c>
    </row>
    <row r="65" spans="1:8" ht="15.75">
      <c r="A65" s="111">
        <v>40</v>
      </c>
      <c r="B65" s="47" t="s">
        <v>146</v>
      </c>
      <c r="C65" s="600">
        <f>C63-C64</f>
        <v>78494.319999999367</v>
      </c>
      <c r="D65" s="600">
        <f>D63-D64</f>
        <v>148126.13999999998</v>
      </c>
      <c r="E65" s="599">
        <f t="shared" si="2"/>
        <v>226620.45999999935</v>
      </c>
      <c r="F65" s="600">
        <v>308225.42999999982</v>
      </c>
      <c r="G65" s="600">
        <v>-54713.119999999966</v>
      </c>
      <c r="H65" s="599">
        <v>253512.30999999985</v>
      </c>
    </row>
    <row r="66" spans="1:8" ht="15.75">
      <c r="A66" s="109">
        <v>41</v>
      </c>
      <c r="B66" s="44" t="s">
        <v>147</v>
      </c>
      <c r="C66" s="605">
        <v>0</v>
      </c>
      <c r="D66" s="605"/>
      <c r="E66" s="599">
        <f t="shared" si="2"/>
        <v>0</v>
      </c>
      <c r="F66" s="605">
        <v>0</v>
      </c>
      <c r="G66" s="605"/>
      <c r="H66" s="599">
        <v>0</v>
      </c>
    </row>
    <row r="67" spans="1:8" ht="16.5" thickBot="1">
      <c r="A67" s="113">
        <v>42</v>
      </c>
      <c r="B67" s="114" t="s">
        <v>148</v>
      </c>
      <c r="C67" s="233">
        <f>C65+C66</f>
        <v>78494.319999999367</v>
      </c>
      <c r="D67" s="233">
        <f>D65+D66</f>
        <v>148126.13999999998</v>
      </c>
      <c r="E67" s="231">
        <f>C67+D67</f>
        <v>226620.45999999935</v>
      </c>
      <c r="F67" s="233">
        <v>308225.42999999982</v>
      </c>
      <c r="G67" s="233">
        <v>-54713.119999999966</v>
      </c>
      <c r="H67" s="231">
        <v>253512.30999999985</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H53"/>
  <sheetViews>
    <sheetView topLeftCell="A37" zoomScaleNormal="100" workbookViewId="0">
      <selection activeCell="C40" sqref="C40"/>
    </sheetView>
  </sheetViews>
  <sheetFormatPr defaultRowHeight="15"/>
  <cols>
    <col min="1" max="1" width="9.5703125" bestFit="1" customWidth="1"/>
    <col min="2" max="2" width="72.28515625" customWidth="1"/>
    <col min="3" max="8" width="12.7109375" customWidth="1"/>
  </cols>
  <sheetData>
    <row r="1" spans="1:8">
      <c r="A1" s="1" t="s">
        <v>188</v>
      </c>
      <c r="B1" t="str">
        <f>Info!C2</f>
        <v>სს სილქ როუდ ბანკი</v>
      </c>
    </row>
    <row r="2" spans="1:8">
      <c r="A2" s="1" t="s">
        <v>189</v>
      </c>
      <c r="B2" s="447">
        <f>'1. key ratios'!B2</f>
        <v>44377</v>
      </c>
    </row>
    <row r="3" spans="1:8">
      <c r="A3" s="1"/>
    </row>
    <row r="4" spans="1:8" ht="16.5" thickBot="1">
      <c r="A4" s="1" t="s">
        <v>407</v>
      </c>
      <c r="B4" s="1"/>
      <c r="C4" s="195"/>
      <c r="D4" s="195"/>
      <c r="E4" s="195"/>
      <c r="F4" s="195"/>
      <c r="G4" s="195"/>
      <c r="H4" s="196" t="s">
        <v>93</v>
      </c>
    </row>
    <row r="5" spans="1:8" ht="15.75">
      <c r="A5" s="655" t="s">
        <v>26</v>
      </c>
      <c r="B5" s="657" t="s">
        <v>244</v>
      </c>
      <c r="C5" s="659" t="s">
        <v>194</v>
      </c>
      <c r="D5" s="659"/>
      <c r="E5" s="659"/>
      <c r="F5" s="659" t="s">
        <v>195</v>
      </c>
      <c r="G5" s="659"/>
      <c r="H5" s="660"/>
    </row>
    <row r="6" spans="1:8">
      <c r="A6" s="656"/>
      <c r="B6" s="658"/>
      <c r="C6" s="30" t="s">
        <v>27</v>
      </c>
      <c r="D6" s="30" t="s">
        <v>94</v>
      </c>
      <c r="E6" s="30" t="s">
        <v>68</v>
      </c>
      <c r="F6" s="30" t="s">
        <v>27</v>
      </c>
      <c r="G6" s="30" t="s">
        <v>94</v>
      </c>
      <c r="H6" s="31" t="s">
        <v>68</v>
      </c>
    </row>
    <row r="7" spans="1:8" ht="15.75">
      <c r="A7" s="103">
        <v>1</v>
      </c>
      <c r="B7" s="197" t="s">
        <v>483</v>
      </c>
      <c r="C7" s="225"/>
      <c r="D7" s="225"/>
      <c r="E7" s="234">
        <v>0</v>
      </c>
      <c r="F7" s="225"/>
      <c r="G7" s="225"/>
      <c r="H7" s="226">
        <v>0</v>
      </c>
    </row>
    <row r="8" spans="1:8" ht="15.75">
      <c r="A8" s="103">
        <v>1.1000000000000001</v>
      </c>
      <c r="B8" s="198" t="s">
        <v>275</v>
      </c>
      <c r="C8" s="225">
        <v>125000</v>
      </c>
      <c r="D8" s="225">
        <v>31603</v>
      </c>
      <c r="E8" s="234">
        <v>156603</v>
      </c>
      <c r="F8" s="225">
        <v>0</v>
      </c>
      <c r="G8" s="225">
        <v>28687</v>
      </c>
      <c r="H8" s="226">
        <v>28687</v>
      </c>
    </row>
    <row r="9" spans="1:8" ht="15.75">
      <c r="A9" s="103">
        <v>1.2</v>
      </c>
      <c r="B9" s="198" t="s">
        <v>276</v>
      </c>
      <c r="C9" s="225"/>
      <c r="D9" s="225"/>
      <c r="E9" s="234">
        <v>0</v>
      </c>
      <c r="F9" s="225"/>
      <c r="G9" s="225"/>
      <c r="H9" s="226">
        <v>0</v>
      </c>
    </row>
    <row r="10" spans="1:8" ht="15.75">
      <c r="A10" s="103">
        <v>1.3</v>
      </c>
      <c r="B10" s="198" t="s">
        <v>277</v>
      </c>
      <c r="C10" s="225">
        <v>52048.98</v>
      </c>
      <c r="D10" s="225">
        <v>31603</v>
      </c>
      <c r="E10" s="234">
        <v>83651.98000000001</v>
      </c>
      <c r="F10" s="225">
        <v>188855.15</v>
      </c>
      <c r="G10" s="225">
        <v>315557</v>
      </c>
      <c r="H10" s="226">
        <v>504412.15</v>
      </c>
    </row>
    <row r="11" spans="1:8" ht="15.75">
      <c r="A11" s="103">
        <v>1.4</v>
      </c>
      <c r="B11" s="198" t="s">
        <v>278</v>
      </c>
      <c r="C11" s="225"/>
      <c r="D11" s="225"/>
      <c r="E11" s="234">
        <v>0</v>
      </c>
      <c r="F11" s="225"/>
      <c r="G11" s="225"/>
      <c r="H11" s="226">
        <v>0</v>
      </c>
    </row>
    <row r="12" spans="1:8" ht="29.25" customHeight="1">
      <c r="A12" s="103">
        <v>2</v>
      </c>
      <c r="B12" s="197" t="s">
        <v>279</v>
      </c>
      <c r="C12" s="225"/>
      <c r="D12" s="225"/>
      <c r="E12" s="234">
        <v>0</v>
      </c>
      <c r="F12" s="225"/>
      <c r="G12" s="225"/>
      <c r="H12" s="226">
        <v>0</v>
      </c>
    </row>
    <row r="13" spans="1:8" ht="25.5">
      <c r="A13" s="103">
        <v>3</v>
      </c>
      <c r="B13" s="197" t="s">
        <v>280</v>
      </c>
      <c r="C13" s="225"/>
      <c r="D13" s="225"/>
      <c r="E13" s="234">
        <v>0</v>
      </c>
      <c r="F13" s="225"/>
      <c r="G13" s="225"/>
      <c r="H13" s="226">
        <v>0</v>
      </c>
    </row>
    <row r="14" spans="1:8" ht="15.75">
      <c r="A14" s="103">
        <v>3.1</v>
      </c>
      <c r="B14" s="198" t="s">
        <v>281</v>
      </c>
      <c r="C14" s="225"/>
      <c r="D14" s="225"/>
      <c r="E14" s="234">
        <v>0</v>
      </c>
      <c r="F14" s="225"/>
      <c r="G14" s="225"/>
      <c r="H14" s="226">
        <v>0</v>
      </c>
    </row>
    <row r="15" spans="1:8" ht="15.75">
      <c r="A15" s="103">
        <v>3.2</v>
      </c>
      <c r="B15" s="198" t="s">
        <v>282</v>
      </c>
      <c r="C15" s="225"/>
      <c r="D15" s="225"/>
      <c r="E15" s="234">
        <v>0</v>
      </c>
      <c r="F15" s="225"/>
      <c r="G15" s="225"/>
      <c r="H15" s="226">
        <v>0</v>
      </c>
    </row>
    <row r="16" spans="1:8" ht="15.75">
      <c r="A16" s="103">
        <v>4</v>
      </c>
      <c r="B16" s="197" t="s">
        <v>283</v>
      </c>
      <c r="C16" s="225"/>
      <c r="D16" s="225"/>
      <c r="E16" s="234">
        <v>0</v>
      </c>
      <c r="F16" s="225"/>
      <c r="G16" s="225"/>
      <c r="H16" s="226">
        <v>0</v>
      </c>
    </row>
    <row r="17" spans="1:8" ht="15.75">
      <c r="A17" s="103">
        <v>4.0999999999999996</v>
      </c>
      <c r="B17" s="198" t="s">
        <v>284</v>
      </c>
      <c r="C17" s="225">
        <v>84000</v>
      </c>
      <c r="D17" s="225">
        <v>316030</v>
      </c>
      <c r="E17" s="234">
        <v>400030</v>
      </c>
      <c r="F17" s="225">
        <v>15500</v>
      </c>
      <c r="G17" s="225">
        <v>1147480</v>
      </c>
      <c r="H17" s="226">
        <v>1162980</v>
      </c>
    </row>
    <row r="18" spans="1:8" ht="15.75">
      <c r="A18" s="103">
        <v>4.2</v>
      </c>
      <c r="B18" s="198" t="s">
        <v>285</v>
      </c>
      <c r="C18" s="225"/>
      <c r="D18" s="225"/>
      <c r="E18" s="234">
        <v>0</v>
      </c>
      <c r="F18" s="225"/>
      <c r="G18" s="225"/>
      <c r="H18" s="226">
        <v>0</v>
      </c>
    </row>
    <row r="19" spans="1:8" ht="25.5">
      <c r="A19" s="103">
        <v>5</v>
      </c>
      <c r="B19" s="197" t="s">
        <v>286</v>
      </c>
      <c r="C19" s="225"/>
      <c r="D19" s="225"/>
      <c r="E19" s="234">
        <v>0</v>
      </c>
      <c r="F19" s="225"/>
      <c r="G19" s="225"/>
      <c r="H19" s="226">
        <v>0</v>
      </c>
    </row>
    <row r="20" spans="1:8" ht="15.75">
      <c r="A20" s="103">
        <v>5.0999999999999996</v>
      </c>
      <c r="B20" s="198" t="s">
        <v>287</v>
      </c>
      <c r="C20" s="225">
        <v>140000</v>
      </c>
      <c r="D20" s="225">
        <v>37923.599999999999</v>
      </c>
      <c r="E20" s="234">
        <v>177923.6</v>
      </c>
      <c r="F20" s="225"/>
      <c r="G20" s="225">
        <v>249576.9</v>
      </c>
      <c r="H20" s="226">
        <v>249576.9</v>
      </c>
    </row>
    <row r="21" spans="1:8" ht="15.75">
      <c r="A21" s="103">
        <v>5.2</v>
      </c>
      <c r="B21" s="198" t="s">
        <v>288</v>
      </c>
      <c r="C21" s="225"/>
      <c r="D21" s="225"/>
      <c r="E21" s="234">
        <v>0</v>
      </c>
      <c r="F21" s="225"/>
      <c r="G21" s="225"/>
      <c r="H21" s="226">
        <v>0</v>
      </c>
    </row>
    <row r="22" spans="1:8" ht="15.75">
      <c r="A22" s="103">
        <v>5.3</v>
      </c>
      <c r="B22" s="198" t="s">
        <v>289</v>
      </c>
      <c r="C22" s="225"/>
      <c r="D22" s="225"/>
      <c r="E22" s="234">
        <v>0</v>
      </c>
      <c r="F22" s="225"/>
      <c r="G22" s="225"/>
      <c r="H22" s="226">
        <v>0</v>
      </c>
    </row>
    <row r="23" spans="1:8" ht="15.75">
      <c r="A23" s="103" t="s">
        <v>290</v>
      </c>
      <c r="B23" s="199" t="s">
        <v>291</v>
      </c>
      <c r="C23" s="225">
        <v>90000</v>
      </c>
      <c r="D23" s="225">
        <v>5173411.0999999996</v>
      </c>
      <c r="E23" s="234">
        <v>5263411.0999999996</v>
      </c>
      <c r="F23" s="225">
        <v>90000</v>
      </c>
      <c r="G23" s="225">
        <v>5611177.2000000002</v>
      </c>
      <c r="H23" s="226">
        <v>5701177.2000000002</v>
      </c>
    </row>
    <row r="24" spans="1:8" ht="15.75">
      <c r="A24" s="103" t="s">
        <v>292</v>
      </c>
      <c r="B24" s="199" t="s">
        <v>293</v>
      </c>
      <c r="C24" s="225">
        <v>0</v>
      </c>
      <c r="D24" s="225">
        <v>14590157.01</v>
      </c>
      <c r="E24" s="234">
        <v>14590157.01</v>
      </c>
      <c r="F24" s="225"/>
      <c r="G24" s="225">
        <v>8812376.75</v>
      </c>
      <c r="H24" s="226">
        <v>8812376.75</v>
      </c>
    </row>
    <row r="25" spans="1:8" ht="15.75">
      <c r="A25" s="103" t="s">
        <v>294</v>
      </c>
      <c r="B25" s="200" t="s">
        <v>295</v>
      </c>
      <c r="C25" s="225">
        <v>0</v>
      </c>
      <c r="D25" s="225">
        <v>0</v>
      </c>
      <c r="E25" s="234">
        <v>0</v>
      </c>
      <c r="F25" s="225"/>
      <c r="G25" s="225">
        <v>0</v>
      </c>
      <c r="H25" s="226">
        <v>0</v>
      </c>
    </row>
    <row r="26" spans="1:8" ht="15.75">
      <c r="A26" s="103" t="s">
        <v>296</v>
      </c>
      <c r="B26" s="199" t="s">
        <v>297</v>
      </c>
      <c r="C26" s="225">
        <v>0</v>
      </c>
      <c r="D26" s="225">
        <v>4961512.99</v>
      </c>
      <c r="E26" s="234">
        <v>4961512.99</v>
      </c>
      <c r="F26" s="225"/>
      <c r="G26" s="225">
        <v>6993275.8600000003</v>
      </c>
      <c r="H26" s="226">
        <v>6993275.8600000003</v>
      </c>
    </row>
    <row r="27" spans="1:8" ht="15.75">
      <c r="A27" s="103" t="s">
        <v>298</v>
      </c>
      <c r="B27" s="199" t="s">
        <v>299</v>
      </c>
      <c r="C27" s="225">
        <v>0</v>
      </c>
      <c r="D27" s="225">
        <v>0</v>
      </c>
      <c r="E27" s="234">
        <v>0</v>
      </c>
      <c r="F27" s="225"/>
      <c r="G27" s="225"/>
      <c r="H27" s="226">
        <v>0</v>
      </c>
    </row>
    <row r="28" spans="1:8" ht="15.75">
      <c r="A28" s="103">
        <v>5.4</v>
      </c>
      <c r="B28" s="198" t="s">
        <v>300</v>
      </c>
      <c r="C28" s="225">
        <v>0</v>
      </c>
      <c r="D28" s="225">
        <v>0</v>
      </c>
      <c r="E28" s="234">
        <v>0</v>
      </c>
      <c r="F28" s="225">
        <v>20000</v>
      </c>
      <c r="G28" s="225">
        <v>73725.59</v>
      </c>
      <c r="H28" s="226">
        <v>93725.59</v>
      </c>
    </row>
    <row r="29" spans="1:8" ht="15.75">
      <c r="A29" s="103">
        <v>5.5</v>
      </c>
      <c r="B29" s="198" t="s">
        <v>301</v>
      </c>
      <c r="C29" s="225">
        <v>15000</v>
      </c>
      <c r="D29" s="225">
        <v>0</v>
      </c>
      <c r="E29" s="234">
        <v>15000</v>
      </c>
      <c r="F29" s="225"/>
      <c r="G29" s="225">
        <v>2049071.41</v>
      </c>
      <c r="H29" s="226">
        <v>2049071.41</v>
      </c>
    </row>
    <row r="30" spans="1:8" ht="15.75">
      <c r="A30" s="103">
        <v>5.6</v>
      </c>
      <c r="B30" s="198" t="s">
        <v>302</v>
      </c>
      <c r="C30" s="225">
        <v>0</v>
      </c>
      <c r="D30" s="225">
        <v>0</v>
      </c>
      <c r="E30" s="234">
        <v>0</v>
      </c>
      <c r="F30" s="225"/>
      <c r="G30" s="225">
        <v>672491.99</v>
      </c>
      <c r="H30" s="226">
        <v>672491.99</v>
      </c>
    </row>
    <row r="31" spans="1:8" ht="15.75">
      <c r="A31" s="103">
        <v>5.7</v>
      </c>
      <c r="B31" s="198" t="s">
        <v>303</v>
      </c>
      <c r="C31" s="225">
        <v>0</v>
      </c>
      <c r="D31" s="225">
        <v>0</v>
      </c>
      <c r="E31" s="234">
        <v>0</v>
      </c>
      <c r="F31" s="225"/>
      <c r="G31" s="225">
        <v>16114635.380000001</v>
      </c>
      <c r="H31" s="226">
        <v>16114635.380000001</v>
      </c>
    </row>
    <row r="32" spans="1:8" ht="15.75">
      <c r="A32" s="103">
        <v>6</v>
      </c>
      <c r="B32" s="197" t="s">
        <v>304</v>
      </c>
      <c r="C32" s="225"/>
      <c r="D32" s="225"/>
      <c r="E32" s="234">
        <v>0</v>
      </c>
      <c r="F32" s="225"/>
      <c r="G32" s="225"/>
      <c r="H32" s="226">
        <v>0</v>
      </c>
    </row>
    <row r="33" spans="1:8" ht="25.5">
      <c r="A33" s="103">
        <v>6.1</v>
      </c>
      <c r="B33" s="198" t="s">
        <v>484</v>
      </c>
      <c r="C33" s="225">
        <v>0</v>
      </c>
      <c r="D33" s="225">
        <v>22122100</v>
      </c>
      <c r="E33" s="234">
        <v>22122100</v>
      </c>
      <c r="F33" s="225">
        <v>14194620</v>
      </c>
      <c r="G33" s="225">
        <v>1663846</v>
      </c>
      <c r="H33" s="226">
        <v>15858466</v>
      </c>
    </row>
    <row r="34" spans="1:8" ht="25.5">
      <c r="A34" s="103">
        <v>6.2</v>
      </c>
      <c r="B34" s="198" t="s">
        <v>305</v>
      </c>
      <c r="C34" s="225">
        <v>6363900</v>
      </c>
      <c r="D34" s="225">
        <v>0</v>
      </c>
      <c r="E34" s="234">
        <v>6363900</v>
      </c>
      <c r="F34" s="225">
        <v>1626880</v>
      </c>
      <c r="G34" s="225">
        <v>14917240</v>
      </c>
      <c r="H34" s="226">
        <v>16544120</v>
      </c>
    </row>
    <row r="35" spans="1:8" ht="25.5">
      <c r="A35" s="103">
        <v>6.3</v>
      </c>
      <c r="B35" s="198" t="s">
        <v>306</v>
      </c>
      <c r="C35" s="225"/>
      <c r="D35" s="225"/>
      <c r="E35" s="234">
        <v>0</v>
      </c>
      <c r="F35" s="225"/>
      <c r="G35" s="225"/>
      <c r="H35" s="226">
        <v>0</v>
      </c>
    </row>
    <row r="36" spans="1:8" ht="15.75">
      <c r="A36" s="103">
        <v>6.4</v>
      </c>
      <c r="B36" s="198" t="s">
        <v>307</v>
      </c>
      <c r="C36" s="225"/>
      <c r="D36" s="225"/>
      <c r="E36" s="234">
        <v>0</v>
      </c>
      <c r="F36" s="225"/>
      <c r="G36" s="225"/>
      <c r="H36" s="226">
        <v>0</v>
      </c>
    </row>
    <row r="37" spans="1:8" ht="15.75">
      <c r="A37" s="103">
        <v>6.5</v>
      </c>
      <c r="B37" s="198" t="s">
        <v>308</v>
      </c>
      <c r="C37" s="225"/>
      <c r="D37" s="225"/>
      <c r="E37" s="234">
        <v>0</v>
      </c>
      <c r="F37" s="225"/>
      <c r="G37" s="225"/>
      <c r="H37" s="226">
        <v>0</v>
      </c>
    </row>
    <row r="38" spans="1:8" ht="25.5">
      <c r="A38" s="103">
        <v>6.6</v>
      </c>
      <c r="B38" s="198" t="s">
        <v>309</v>
      </c>
      <c r="C38" s="225"/>
      <c r="D38" s="225"/>
      <c r="E38" s="234">
        <v>0</v>
      </c>
      <c r="F38" s="225"/>
      <c r="G38" s="225"/>
      <c r="H38" s="226">
        <v>0</v>
      </c>
    </row>
    <row r="39" spans="1:8" ht="25.5">
      <c r="A39" s="103">
        <v>6.7</v>
      </c>
      <c r="B39" s="198" t="s">
        <v>310</v>
      </c>
      <c r="C39" s="225"/>
      <c r="D39" s="225"/>
      <c r="E39" s="234">
        <v>0</v>
      </c>
      <c r="F39" s="225"/>
      <c r="G39" s="225"/>
      <c r="H39" s="226">
        <v>0</v>
      </c>
    </row>
    <row r="40" spans="1:8" ht="15.75">
      <c r="A40" s="103">
        <v>7</v>
      </c>
      <c r="B40" s="197" t="s">
        <v>311</v>
      </c>
      <c r="C40" s="225"/>
      <c r="D40" s="225"/>
      <c r="E40" s="234">
        <v>0</v>
      </c>
      <c r="F40" s="225"/>
      <c r="G40" s="225"/>
      <c r="H40" s="226">
        <v>0</v>
      </c>
    </row>
    <row r="41" spans="1:8" ht="25.5">
      <c r="A41" s="103">
        <v>7.1</v>
      </c>
      <c r="B41" s="198" t="s">
        <v>312</v>
      </c>
      <c r="C41" s="225">
        <v>41839</v>
      </c>
      <c r="D41" s="225">
        <v>0</v>
      </c>
      <c r="E41" s="234">
        <v>41839</v>
      </c>
      <c r="F41" s="225"/>
      <c r="G41" s="225"/>
      <c r="H41" s="226">
        <v>0</v>
      </c>
    </row>
    <row r="42" spans="1:8" ht="25.5">
      <c r="A42" s="103">
        <v>7.2</v>
      </c>
      <c r="B42" s="198" t="s">
        <v>313</v>
      </c>
      <c r="C42" s="225">
        <v>2242439</v>
      </c>
      <c r="D42" s="225">
        <v>2252123</v>
      </c>
      <c r="E42" s="234">
        <v>4494562</v>
      </c>
      <c r="F42" s="225">
        <v>1710030</v>
      </c>
      <c r="G42" s="225">
        <v>2497166</v>
      </c>
      <c r="H42" s="226">
        <v>4207196</v>
      </c>
    </row>
    <row r="43" spans="1:8" ht="25.5">
      <c r="A43" s="103">
        <v>7.3</v>
      </c>
      <c r="B43" s="198" t="s">
        <v>314</v>
      </c>
      <c r="C43" s="225">
        <v>4092819</v>
      </c>
      <c r="D43" s="225">
        <v>765111</v>
      </c>
      <c r="E43" s="234">
        <v>4857930</v>
      </c>
      <c r="F43" s="225">
        <v>1653491</v>
      </c>
      <c r="G43" s="225">
        <v>4253523</v>
      </c>
      <c r="H43" s="226">
        <v>5907014</v>
      </c>
    </row>
    <row r="44" spans="1:8" ht="25.5">
      <c r="A44" s="103">
        <v>7.4</v>
      </c>
      <c r="B44" s="198" t="s">
        <v>315</v>
      </c>
      <c r="C44" s="225">
        <v>1925321</v>
      </c>
      <c r="D44" s="225">
        <v>341481</v>
      </c>
      <c r="E44" s="234">
        <v>2266802</v>
      </c>
      <c r="F44" s="225">
        <v>1622656</v>
      </c>
      <c r="G44" s="225">
        <v>1308641</v>
      </c>
      <c r="H44" s="226">
        <v>2931297</v>
      </c>
    </row>
    <row r="45" spans="1:8" ht="15.75">
      <c r="A45" s="103">
        <v>8</v>
      </c>
      <c r="B45" s="197" t="s">
        <v>316</v>
      </c>
      <c r="C45" s="225"/>
      <c r="D45" s="225"/>
      <c r="E45" s="234">
        <v>0</v>
      </c>
      <c r="F45" s="225"/>
      <c r="G45" s="225"/>
      <c r="H45" s="226">
        <v>0</v>
      </c>
    </row>
    <row r="46" spans="1:8" ht="15.75">
      <c r="A46" s="103">
        <v>8.1</v>
      </c>
      <c r="B46" s="198" t="s">
        <v>317</v>
      </c>
      <c r="C46" s="225"/>
      <c r="D46" s="225"/>
      <c r="E46" s="234">
        <v>0</v>
      </c>
      <c r="F46" s="225"/>
      <c r="G46" s="225"/>
      <c r="H46" s="226">
        <v>0</v>
      </c>
    </row>
    <row r="47" spans="1:8" ht="15.75">
      <c r="A47" s="103">
        <v>8.1999999999999993</v>
      </c>
      <c r="B47" s="198" t="s">
        <v>318</v>
      </c>
      <c r="C47" s="225"/>
      <c r="D47" s="225"/>
      <c r="E47" s="234">
        <v>0</v>
      </c>
      <c r="F47" s="225"/>
      <c r="G47" s="225"/>
      <c r="H47" s="226">
        <v>0</v>
      </c>
    </row>
    <row r="48" spans="1:8" ht="15.75">
      <c r="A48" s="103">
        <v>8.3000000000000007</v>
      </c>
      <c r="B48" s="198" t="s">
        <v>319</v>
      </c>
      <c r="C48" s="225"/>
      <c r="D48" s="225"/>
      <c r="E48" s="234">
        <v>0</v>
      </c>
      <c r="F48" s="225"/>
      <c r="G48" s="225"/>
      <c r="H48" s="226">
        <v>0</v>
      </c>
    </row>
    <row r="49" spans="1:8" ht="15.75">
      <c r="A49" s="103">
        <v>8.4</v>
      </c>
      <c r="B49" s="198" t="s">
        <v>320</v>
      </c>
      <c r="C49" s="225"/>
      <c r="D49" s="225"/>
      <c r="E49" s="234">
        <v>0</v>
      </c>
      <c r="F49" s="225"/>
      <c r="G49" s="225"/>
      <c r="H49" s="226">
        <v>0</v>
      </c>
    </row>
    <row r="50" spans="1:8" ht="15.75">
      <c r="A50" s="103">
        <v>8.5</v>
      </c>
      <c r="B50" s="198" t="s">
        <v>321</v>
      </c>
      <c r="C50" s="225"/>
      <c r="D50" s="225"/>
      <c r="E50" s="234">
        <v>0</v>
      </c>
      <c r="F50" s="225"/>
      <c r="G50" s="225"/>
      <c r="H50" s="226">
        <v>0</v>
      </c>
    </row>
    <row r="51" spans="1:8" ht="15.75">
      <c r="A51" s="103">
        <v>8.6</v>
      </c>
      <c r="B51" s="198" t="s">
        <v>322</v>
      </c>
      <c r="C51" s="225"/>
      <c r="D51" s="225"/>
      <c r="E51" s="234">
        <v>0</v>
      </c>
      <c r="F51" s="225"/>
      <c r="G51" s="225"/>
      <c r="H51" s="226">
        <v>0</v>
      </c>
    </row>
    <row r="52" spans="1:8" ht="15.75">
      <c r="A52" s="103">
        <v>8.6999999999999993</v>
      </c>
      <c r="B52" s="198" t="s">
        <v>323</v>
      </c>
      <c r="C52" s="225"/>
      <c r="D52" s="225"/>
      <c r="E52" s="234">
        <v>0</v>
      </c>
      <c r="F52" s="225"/>
      <c r="G52" s="225"/>
      <c r="H52" s="226">
        <v>0</v>
      </c>
    </row>
    <row r="53" spans="1:8" ht="16.5" thickBot="1">
      <c r="A53" s="201">
        <v>9</v>
      </c>
      <c r="B53" s="202" t="s">
        <v>324</v>
      </c>
      <c r="C53" s="235"/>
      <c r="D53" s="235"/>
      <c r="E53" s="236">
        <v>0</v>
      </c>
      <c r="F53" s="235"/>
      <c r="G53" s="235"/>
      <c r="H53" s="232">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G18"/>
  <sheetViews>
    <sheetView zoomScaleNormal="100" workbookViewId="0">
      <pane xSplit="1" ySplit="4" topLeftCell="D5" activePane="bottomRight" state="frozen"/>
      <selection activeCell="L18" sqref="L18"/>
      <selection pane="topRight" activeCell="L18" sqref="L18"/>
      <selection pane="bottomLeft" activeCell="L18" sqref="L18"/>
      <selection pane="bottomRight" activeCell="C7" sqref="C7:G12"/>
    </sheetView>
  </sheetViews>
  <sheetFormatPr defaultColWidth="9.28515625" defaultRowHeight="12.75"/>
  <cols>
    <col min="1" max="1" width="9.5703125" style="1" bestFit="1" customWidth="1"/>
    <col min="2" max="2" width="93.5703125" style="1" customWidth="1"/>
    <col min="3" max="4" width="12.7109375" style="1" customWidth="1"/>
    <col min="5" max="11" width="9.7109375" style="9" customWidth="1"/>
    <col min="12" max="16384" width="9.28515625" style="9"/>
  </cols>
  <sheetData>
    <row r="1" spans="1:7" ht="15">
      <c r="A1" s="13" t="s">
        <v>188</v>
      </c>
      <c r="B1" s="12" t="str">
        <f>Info!C2</f>
        <v>სს სილქ როუდ ბანკი</v>
      </c>
      <c r="C1" s="12"/>
    </row>
    <row r="2" spans="1:7" ht="15">
      <c r="A2" s="13" t="s">
        <v>189</v>
      </c>
      <c r="B2" s="430">
        <f>'4. Off-Balance'!B2</f>
        <v>44377</v>
      </c>
      <c r="C2" s="12"/>
    </row>
    <row r="3" spans="1:7" ht="15">
      <c r="A3" s="13"/>
      <c r="B3" s="12"/>
      <c r="C3" s="12"/>
    </row>
    <row r="4" spans="1:7" ht="15" customHeight="1" thickBot="1">
      <c r="A4" s="192" t="s">
        <v>408</v>
      </c>
      <c r="B4" s="193" t="s">
        <v>187</v>
      </c>
      <c r="C4" s="194" t="s">
        <v>93</v>
      </c>
    </row>
    <row r="5" spans="1:7" ht="15" customHeight="1">
      <c r="A5" s="190" t="s">
        <v>26</v>
      </c>
      <c r="B5" s="191"/>
      <c r="C5" s="431" t="str">
        <f>INT((MONTH($B$2))/3)&amp;"Q"&amp;"-"&amp;YEAR($B$2)</f>
        <v>2Q-2021</v>
      </c>
      <c r="D5" s="431" t="str">
        <f>IF(INT(MONTH($B$2))=3, "4"&amp;"Q"&amp;"-"&amp;YEAR($B$2)-1, IF(INT(MONTH($B$2))=6, "1"&amp;"Q"&amp;"-"&amp;YEAR($B$2), IF(INT(MONTH($B$2))=9, "2"&amp;"Q"&amp;"-"&amp;YEAR($B$2),IF(INT(MONTH($B$2))=12, "3"&amp;"Q"&amp;"-"&amp;YEAR($B$2), 0))))</f>
        <v>1Q-2021</v>
      </c>
      <c r="E5" s="431" t="str">
        <f>IF(INT(MONTH($B$2))=3, "3"&amp;"Q"&amp;"-"&amp;YEAR($B$2)-1, IF(INT(MONTH($B$2))=6, "4"&amp;"Q"&amp;"-"&amp;YEAR($B$2)-1, IF(INT(MONTH($B$2))=9, "1"&amp;"Q"&amp;"-"&amp;YEAR($B$2),IF(INT(MONTH($B$2))=12, "2"&amp;"Q"&amp;"-"&amp;YEAR($B$2), 0))))</f>
        <v>4Q-2020</v>
      </c>
      <c r="F5" s="431" t="str">
        <f>IF(INT(MONTH($B$2))=3, "2"&amp;"Q"&amp;"-"&amp;YEAR($B$2)-1, IF(INT(MONTH($B$2))=6, "3"&amp;"Q"&amp;"-"&amp;YEAR($B$2)-1, IF(INT(MONTH($B$2))=9, "4"&amp;"Q"&amp;"-"&amp;YEAR($B$2)-1,IF(INT(MONTH($B$2))=12, "1"&amp;"Q"&amp;"-"&amp;YEAR($B$2), 0))))</f>
        <v>3Q-2020</v>
      </c>
      <c r="G5" s="431" t="str">
        <f>IF(INT(MONTH($B$2))=3, "1"&amp;"Q"&amp;"-"&amp;YEAR($B$2)-1, IF(INT(MONTH($B$2))=6, "2"&amp;"Q"&amp;"-"&amp;YEAR($B$2)-1, IF(INT(MONTH($B$2))=9, "3"&amp;"Q"&amp;"-"&amp;YEAR($B$2)-1,IF(INT(MONTH($B$2))=12, "4"&amp;"Q"&amp;"-"&amp;YEAR($B$2)-1, 0))))</f>
        <v>2Q-2020</v>
      </c>
    </row>
    <row r="6" spans="1:7" ht="15" customHeight="1">
      <c r="A6" s="361">
        <v>1</v>
      </c>
      <c r="B6" s="418" t="s">
        <v>192</v>
      </c>
      <c r="C6" s="362">
        <f>C7+C9+C10</f>
        <v>53087462.533000007</v>
      </c>
      <c r="D6" s="420">
        <f>D7+D9+D10</f>
        <v>41286902.445</v>
      </c>
      <c r="E6" s="363">
        <f t="shared" ref="E6:G6" si="0">E7+E9+E10</f>
        <v>42830386.494000003</v>
      </c>
      <c r="F6" s="362">
        <f t="shared" si="0"/>
        <v>48523948.344999991</v>
      </c>
      <c r="G6" s="421">
        <f t="shared" si="0"/>
        <v>47027603</v>
      </c>
    </row>
    <row r="7" spans="1:7" ht="15" customHeight="1">
      <c r="A7" s="361">
        <v>1.1000000000000001</v>
      </c>
      <c r="B7" s="364" t="s">
        <v>605</v>
      </c>
      <c r="C7" s="365">
        <v>52361139.533000007</v>
      </c>
      <c r="D7" s="422">
        <v>39842699.844999999</v>
      </c>
      <c r="E7" s="365">
        <v>41330128.294</v>
      </c>
      <c r="F7" s="365">
        <v>46904809.144999988</v>
      </c>
      <c r="G7" s="423">
        <v>45685680</v>
      </c>
    </row>
    <row r="8" spans="1:7" ht="25.5">
      <c r="A8" s="361" t="s">
        <v>251</v>
      </c>
      <c r="B8" s="366" t="s">
        <v>402</v>
      </c>
      <c r="C8" s="365">
        <v>0</v>
      </c>
      <c r="D8" s="422">
        <v>0</v>
      </c>
      <c r="E8" s="365">
        <v>0</v>
      </c>
      <c r="F8" s="365">
        <v>0</v>
      </c>
      <c r="G8" s="423">
        <v>0</v>
      </c>
    </row>
    <row r="9" spans="1:7" ht="15" customHeight="1">
      <c r="A9" s="361">
        <v>1.2</v>
      </c>
      <c r="B9" s="364" t="s">
        <v>22</v>
      </c>
      <c r="C9" s="365">
        <v>156603</v>
      </c>
      <c r="D9" s="422">
        <v>159118</v>
      </c>
      <c r="E9" s="365">
        <v>157766</v>
      </c>
      <c r="F9" s="365">
        <v>157878</v>
      </c>
      <c r="G9" s="423">
        <v>155552</v>
      </c>
    </row>
    <row r="10" spans="1:7" ht="15" customHeight="1">
      <c r="A10" s="361">
        <v>1.3</v>
      </c>
      <c r="B10" s="419" t="s">
        <v>77</v>
      </c>
      <c r="C10" s="365">
        <v>569720</v>
      </c>
      <c r="D10" s="422">
        <v>1285084.6000000001</v>
      </c>
      <c r="E10" s="365">
        <v>1342492.2</v>
      </c>
      <c r="F10" s="365">
        <v>1461261.2</v>
      </c>
      <c r="G10" s="423">
        <v>1186371</v>
      </c>
    </row>
    <row r="11" spans="1:7" ht="15" customHeight="1">
      <c r="A11" s="361">
        <v>2</v>
      </c>
      <c r="B11" s="418" t="s">
        <v>193</v>
      </c>
      <c r="C11" s="365">
        <v>3060146.2058309983</v>
      </c>
      <c r="D11" s="422">
        <v>2799757.8121239999</v>
      </c>
      <c r="E11" s="365">
        <v>2907658.9108784595</v>
      </c>
      <c r="F11" s="365">
        <v>2852648.1626999998</v>
      </c>
      <c r="G11" s="423">
        <v>6364757</v>
      </c>
    </row>
    <row r="12" spans="1:7" ht="15" customHeight="1">
      <c r="A12" s="361">
        <v>3</v>
      </c>
      <c r="B12" s="418" t="s">
        <v>191</v>
      </c>
      <c r="C12" s="365">
        <v>10603091.6875</v>
      </c>
      <c r="D12" s="422">
        <v>10603091.6875</v>
      </c>
      <c r="E12" s="365">
        <v>10603091.6875</v>
      </c>
      <c r="F12" s="365">
        <v>8965463</v>
      </c>
      <c r="G12" s="423">
        <v>8965463</v>
      </c>
    </row>
    <row r="13" spans="1:7" ht="15" customHeight="1" thickBot="1">
      <c r="A13" s="116">
        <v>4</v>
      </c>
      <c r="B13" s="426" t="s">
        <v>252</v>
      </c>
      <c r="C13" s="237">
        <f>C6+C11+C12</f>
        <v>66750700.426331006</v>
      </c>
      <c r="D13" s="424">
        <f>D6+D11+D12</f>
        <v>54689751.944623999</v>
      </c>
      <c r="E13" s="238">
        <f t="shared" ref="E13:G13" si="1">E6+E11+E12</f>
        <v>56341137.09237846</v>
      </c>
      <c r="F13" s="237">
        <f t="shared" si="1"/>
        <v>60342059.507699989</v>
      </c>
      <c r="G13" s="425">
        <f t="shared" si="1"/>
        <v>62357823</v>
      </c>
    </row>
    <row r="14" spans="1:7">
      <c r="B14" s="17"/>
    </row>
    <row r="15" spans="1:7" ht="25.5">
      <c r="B15" s="17" t="s">
        <v>606</v>
      </c>
    </row>
    <row r="16" spans="1:7">
      <c r="B16" s="17"/>
    </row>
    <row r="17" spans="2:2">
      <c r="B17" s="17"/>
    </row>
    <row r="18" spans="2:2">
      <c r="B18"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7"/>
  <sheetViews>
    <sheetView showGridLines="0" zoomScaleNormal="100" workbookViewId="0">
      <pane xSplit="1" ySplit="4" topLeftCell="B20" activePane="bottomRight" state="frozen"/>
      <selection pane="topRight" activeCell="B1" sqref="B1"/>
      <selection pane="bottomLeft" activeCell="A4" sqref="A4"/>
      <selection pane="bottomRight" activeCell="A5" sqref="A5:C37"/>
    </sheetView>
  </sheetViews>
  <sheetFormatPr defaultRowHeight="15"/>
  <cols>
    <col min="1" max="1" width="9.5703125" style="1" bestFit="1" customWidth="1"/>
    <col min="2" max="2" width="58.7109375" style="1" customWidth="1"/>
    <col min="3" max="3" width="34.28515625" style="1" customWidth="1"/>
  </cols>
  <sheetData>
    <row r="1" spans="1:8">
      <c r="A1" s="1" t="s">
        <v>188</v>
      </c>
      <c r="B1" s="1" t="str">
        <f>Info!C2</f>
        <v>სს სილქ როუდ ბანკი</v>
      </c>
    </row>
    <row r="2" spans="1:8">
      <c r="A2" s="1" t="s">
        <v>189</v>
      </c>
      <c r="B2" s="447">
        <f>'1. key ratios'!B2</f>
        <v>44377</v>
      </c>
    </row>
    <row r="4" spans="1:8" ht="25.5" customHeight="1" thickBot="1">
      <c r="A4" s="213" t="s">
        <v>409</v>
      </c>
      <c r="B4" s="51" t="s">
        <v>149</v>
      </c>
      <c r="C4" s="10"/>
    </row>
    <row r="5" spans="1:8" ht="15.75">
      <c r="A5" s="8"/>
      <c r="B5" s="415" t="s">
        <v>150</v>
      </c>
      <c r="C5" s="428" t="s">
        <v>619</v>
      </c>
    </row>
    <row r="6" spans="1:8">
      <c r="A6" s="606">
        <v>1</v>
      </c>
      <c r="B6" s="607" t="s">
        <v>967</v>
      </c>
      <c r="C6" s="608" t="s">
        <v>968</v>
      </c>
    </row>
    <row r="7" spans="1:8">
      <c r="A7" s="606">
        <v>2</v>
      </c>
      <c r="B7" s="607" t="s">
        <v>969</v>
      </c>
      <c r="C7" s="608" t="s">
        <v>970</v>
      </c>
    </row>
    <row r="8" spans="1:8">
      <c r="A8" s="606">
        <v>3</v>
      </c>
      <c r="B8" s="607" t="s">
        <v>971</v>
      </c>
      <c r="C8" s="608" t="s">
        <v>970</v>
      </c>
    </row>
    <row r="9" spans="1:8">
      <c r="A9" s="606">
        <v>4</v>
      </c>
      <c r="B9" s="607" t="s">
        <v>972</v>
      </c>
      <c r="C9" s="608" t="s">
        <v>970</v>
      </c>
    </row>
    <row r="10" spans="1:8">
      <c r="A10" s="606">
        <v>5</v>
      </c>
      <c r="B10" s="607" t="s">
        <v>973</v>
      </c>
      <c r="C10" s="608" t="s">
        <v>974</v>
      </c>
    </row>
    <row r="11" spans="1:8">
      <c r="A11" s="606">
        <v>6</v>
      </c>
      <c r="B11" s="607"/>
      <c r="C11" s="608"/>
    </row>
    <row r="12" spans="1:8">
      <c r="A12" s="606">
        <v>7</v>
      </c>
      <c r="B12" s="607"/>
      <c r="C12" s="608"/>
      <c r="H12" s="2"/>
    </row>
    <row r="13" spans="1:8">
      <c r="A13" s="606">
        <v>8</v>
      </c>
      <c r="B13" s="607"/>
      <c r="C13" s="608"/>
    </row>
    <row r="14" spans="1:8">
      <c r="A14" s="606">
        <v>9</v>
      </c>
      <c r="B14" s="607"/>
      <c r="C14" s="608"/>
    </row>
    <row r="15" spans="1:8">
      <c r="A15" s="606">
        <v>10</v>
      </c>
      <c r="B15" s="607"/>
      <c r="C15" s="608"/>
    </row>
    <row r="16" spans="1:8">
      <c r="A16" s="606"/>
      <c r="B16" s="661"/>
      <c r="C16" s="662"/>
    </row>
    <row r="17" spans="1:3" ht="60">
      <c r="A17" s="606"/>
      <c r="B17" s="609" t="s">
        <v>151</v>
      </c>
      <c r="C17" s="429" t="s">
        <v>620</v>
      </c>
    </row>
    <row r="18" spans="1:3" ht="15.75">
      <c r="A18" s="606">
        <v>1</v>
      </c>
      <c r="B18" s="610" t="s">
        <v>975</v>
      </c>
      <c r="C18" s="611" t="s">
        <v>976</v>
      </c>
    </row>
    <row r="19" spans="1:3" ht="15.75">
      <c r="A19" s="606">
        <v>2</v>
      </c>
      <c r="B19" s="610" t="s">
        <v>977</v>
      </c>
      <c r="C19" s="611" t="s">
        <v>978</v>
      </c>
    </row>
    <row r="20" spans="1:3" ht="15.75">
      <c r="A20" s="606">
        <v>3</v>
      </c>
      <c r="B20" s="610" t="s">
        <v>979</v>
      </c>
      <c r="C20" s="611" t="s">
        <v>980</v>
      </c>
    </row>
    <row r="21" spans="1:3" ht="15.75">
      <c r="A21" s="606">
        <v>4</v>
      </c>
      <c r="B21" s="610"/>
      <c r="C21" s="611"/>
    </row>
    <row r="22" spans="1:3" ht="15.75">
      <c r="A22" s="606">
        <v>5</v>
      </c>
      <c r="B22" s="610"/>
      <c r="C22" s="611"/>
    </row>
    <row r="23" spans="1:3" ht="15.75">
      <c r="A23" s="606">
        <v>6</v>
      </c>
      <c r="B23" s="610"/>
      <c r="C23" s="611"/>
    </row>
    <row r="24" spans="1:3" ht="15.75">
      <c r="A24" s="606">
        <v>7</v>
      </c>
      <c r="B24" s="610"/>
      <c r="C24" s="611"/>
    </row>
    <row r="25" spans="1:3" ht="15.75">
      <c r="A25" s="606">
        <v>8</v>
      </c>
      <c r="B25" s="610"/>
      <c r="C25" s="611"/>
    </row>
    <row r="26" spans="1:3" ht="15.75">
      <c r="A26" s="606">
        <v>9</v>
      </c>
      <c r="B26" s="610"/>
      <c r="C26" s="611"/>
    </row>
    <row r="27" spans="1:3" ht="15.75" customHeight="1">
      <c r="A27" s="606">
        <v>10</v>
      </c>
      <c r="B27" s="610"/>
      <c r="C27" s="427"/>
    </row>
    <row r="28" spans="1:3" ht="15.75" customHeight="1">
      <c r="A28" s="606"/>
      <c r="B28" s="610"/>
      <c r="C28" s="21"/>
    </row>
    <row r="29" spans="1:3" ht="30" customHeight="1">
      <c r="A29" s="606"/>
      <c r="B29" s="663" t="s">
        <v>152</v>
      </c>
      <c r="C29" s="664"/>
    </row>
    <row r="30" spans="1:3">
      <c r="A30" s="606">
        <v>1</v>
      </c>
      <c r="B30" s="607" t="s">
        <v>981</v>
      </c>
      <c r="C30" s="612">
        <v>0.99993949999999998</v>
      </c>
    </row>
    <row r="31" spans="1:3" ht="15.75" customHeight="1">
      <c r="A31" s="606"/>
      <c r="B31" s="607"/>
      <c r="C31" s="613"/>
    </row>
    <row r="32" spans="1:3" ht="29.25" customHeight="1">
      <c r="A32" s="606"/>
      <c r="B32" s="663" t="s">
        <v>272</v>
      </c>
      <c r="C32" s="664"/>
    </row>
    <row r="33" spans="1:3">
      <c r="A33" s="606">
        <v>1</v>
      </c>
      <c r="B33" s="607" t="s">
        <v>981</v>
      </c>
      <c r="C33" s="614">
        <v>0.99993949999999998</v>
      </c>
    </row>
    <row r="34" spans="1:3">
      <c r="A34" s="615">
        <v>1.1000000000000001</v>
      </c>
      <c r="B34" s="616" t="s">
        <v>982</v>
      </c>
      <c r="C34" s="617">
        <v>0.61899999999999999</v>
      </c>
    </row>
    <row r="35" spans="1:3">
      <c r="A35" s="615">
        <v>1.2</v>
      </c>
      <c r="B35" s="616" t="s">
        <v>983</v>
      </c>
      <c r="C35" s="617">
        <v>0.2858</v>
      </c>
    </row>
    <row r="36" spans="1:3">
      <c r="A36" s="615">
        <v>1.3</v>
      </c>
      <c r="B36" s="616" t="s">
        <v>972</v>
      </c>
      <c r="C36" s="617">
        <v>9.5200000000000007E-2</v>
      </c>
    </row>
    <row r="37" spans="1:3" ht="16.5" thickBot="1">
      <c r="A37" s="11"/>
      <c r="B37" s="52"/>
      <c r="C37" s="618"/>
    </row>
  </sheetData>
  <mergeCells count="3">
    <mergeCell ref="B16:C16"/>
    <mergeCell ref="B32:C32"/>
    <mergeCell ref="B29:C29"/>
  </mergeCells>
  <dataValidations count="1">
    <dataValidation type="list" allowBlank="1" showInputMessage="1" showErrorMessage="1" sqref="C6:C15" xr:uid="{9BBCBE11-95E6-4512-A2D9-15277FFDF573}">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G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E21" sqref="C8:E21"/>
    </sheetView>
  </sheetViews>
  <sheetFormatPr defaultRowHeight="15"/>
  <cols>
    <col min="1" max="1" width="9.5703125" style="1" bestFit="1" customWidth="1"/>
    <col min="2" max="2" width="47.5703125" style="1" customWidth="1"/>
    <col min="3" max="3" width="28" style="1" customWidth="1"/>
    <col min="4" max="4" width="22.42578125" style="1" customWidth="1"/>
    <col min="5" max="5" width="18.7109375" style="1" customWidth="1"/>
    <col min="6" max="6" width="12" bestFit="1" customWidth="1"/>
    <col min="7" max="7" width="12.5703125" bestFit="1" customWidth="1"/>
  </cols>
  <sheetData>
    <row r="1" spans="1:5" ht="15.75">
      <c r="A1" s="13" t="s">
        <v>188</v>
      </c>
      <c r="B1" s="12" t="str">
        <f>Info!C2</f>
        <v>სს სილქ როუდ ბანკი</v>
      </c>
    </row>
    <row r="2" spans="1:5" s="13" customFormat="1" ht="15.75" customHeight="1">
      <c r="A2" s="13" t="s">
        <v>189</v>
      </c>
      <c r="B2" s="447">
        <f>'1. key ratios'!B2</f>
        <v>44377</v>
      </c>
    </row>
    <row r="3" spans="1:5" s="13" customFormat="1" ht="15.75" customHeight="1"/>
    <row r="4" spans="1:5" s="13" customFormat="1" ht="15.75" customHeight="1" thickBot="1">
      <c r="A4" s="214" t="s">
        <v>410</v>
      </c>
      <c r="B4" s="215" t="s">
        <v>262</v>
      </c>
      <c r="C4" s="169"/>
      <c r="D4" s="169"/>
      <c r="E4" s="170" t="s">
        <v>93</v>
      </c>
    </row>
    <row r="5" spans="1:5" s="104" customFormat="1" ht="17.649999999999999" customHeight="1">
      <c r="A5" s="332"/>
      <c r="B5" s="333"/>
      <c r="C5" s="168" t="s">
        <v>0</v>
      </c>
      <c r="D5" s="168" t="s">
        <v>1</v>
      </c>
      <c r="E5" s="334" t="s">
        <v>2</v>
      </c>
    </row>
    <row r="6" spans="1:5" ht="14.65" customHeight="1">
      <c r="A6" s="335"/>
      <c r="B6" s="665" t="s">
        <v>231</v>
      </c>
      <c r="C6" s="665" t="s">
        <v>230</v>
      </c>
      <c r="D6" s="666" t="s">
        <v>229</v>
      </c>
      <c r="E6" s="667"/>
    </row>
    <row r="7" spans="1:5" ht="99.6" customHeight="1">
      <c r="A7" s="335"/>
      <c r="B7" s="665"/>
      <c r="C7" s="665"/>
      <c r="D7" s="330" t="s">
        <v>228</v>
      </c>
      <c r="E7" s="331" t="s">
        <v>522</v>
      </c>
    </row>
    <row r="8" spans="1:5">
      <c r="A8" s="336">
        <v>1</v>
      </c>
      <c r="B8" s="337" t="s">
        <v>154</v>
      </c>
      <c r="C8" s="338">
        <v>1666139.92</v>
      </c>
      <c r="D8" s="338"/>
      <c r="E8" s="339">
        <f>C8-D8</f>
        <v>1666139.92</v>
      </c>
    </row>
    <row r="9" spans="1:5">
      <c r="A9" s="336">
        <v>2</v>
      </c>
      <c r="B9" s="337" t="s">
        <v>155</v>
      </c>
      <c r="C9" s="338">
        <v>9576352.4000000004</v>
      </c>
      <c r="D9" s="338"/>
      <c r="E9" s="339">
        <f t="shared" ref="E9:E20" si="0">C9-D9</f>
        <v>9576352.4000000004</v>
      </c>
    </row>
    <row r="10" spans="1:5">
      <c r="A10" s="336">
        <v>3</v>
      </c>
      <c r="B10" s="337" t="s">
        <v>227</v>
      </c>
      <c r="C10" s="338">
        <v>12062978.050000001</v>
      </c>
      <c r="D10" s="338"/>
      <c r="E10" s="339">
        <f t="shared" si="0"/>
        <v>12062978.050000001</v>
      </c>
    </row>
    <row r="11" spans="1:5">
      <c r="A11" s="336">
        <v>4</v>
      </c>
      <c r="B11" s="337" t="s">
        <v>185</v>
      </c>
      <c r="C11" s="338">
        <v>0</v>
      </c>
      <c r="D11" s="338"/>
      <c r="E11" s="339">
        <f t="shared" si="0"/>
        <v>0</v>
      </c>
    </row>
    <row r="12" spans="1:5">
      <c r="A12" s="336">
        <v>5</v>
      </c>
      <c r="B12" s="337" t="s">
        <v>157</v>
      </c>
      <c r="C12" s="338">
        <v>39931437.770000003</v>
      </c>
      <c r="D12" s="338"/>
      <c r="E12" s="339">
        <f t="shared" si="0"/>
        <v>39931437.770000003</v>
      </c>
    </row>
    <row r="13" spans="1:5">
      <c r="A13" s="336">
        <v>6.1</v>
      </c>
      <c r="B13" s="337" t="s">
        <v>158</v>
      </c>
      <c r="C13" s="340">
        <v>12407773.890000001</v>
      </c>
      <c r="D13" s="338"/>
      <c r="E13" s="339">
        <f t="shared" si="0"/>
        <v>12407773.890000001</v>
      </c>
    </row>
    <row r="14" spans="1:5">
      <c r="A14" s="336">
        <v>6.2</v>
      </c>
      <c r="B14" s="341" t="s">
        <v>159</v>
      </c>
      <c r="C14" s="340">
        <v>-1370990.72397401</v>
      </c>
      <c r="D14" s="338"/>
      <c r="E14" s="339">
        <f t="shared" si="0"/>
        <v>-1370990.72397401</v>
      </c>
    </row>
    <row r="15" spans="1:5">
      <c r="A15" s="336">
        <v>6</v>
      </c>
      <c r="B15" s="337" t="s">
        <v>226</v>
      </c>
      <c r="C15" s="338">
        <v>11036783.166025991</v>
      </c>
      <c r="D15" s="338"/>
      <c r="E15" s="339">
        <f t="shared" si="0"/>
        <v>11036783.166025991</v>
      </c>
    </row>
    <row r="16" spans="1:5">
      <c r="A16" s="336">
        <v>7</v>
      </c>
      <c r="B16" s="337" t="s">
        <v>161</v>
      </c>
      <c r="C16" s="338">
        <v>1218115.7</v>
      </c>
      <c r="D16" s="338"/>
      <c r="E16" s="339">
        <f t="shared" si="0"/>
        <v>1218115.7</v>
      </c>
    </row>
    <row r="17" spans="1:7">
      <c r="A17" s="336">
        <v>8</v>
      </c>
      <c r="B17" s="337" t="s">
        <v>162</v>
      </c>
      <c r="C17" s="338">
        <v>280730.19</v>
      </c>
      <c r="D17" s="338"/>
      <c r="E17" s="339">
        <f t="shared" si="0"/>
        <v>280730.19</v>
      </c>
      <c r="F17" s="3"/>
      <c r="G17" s="3"/>
    </row>
    <row r="18" spans="1:7">
      <c r="A18" s="336">
        <v>9</v>
      </c>
      <c r="B18" s="337" t="s">
        <v>163</v>
      </c>
      <c r="C18" s="338">
        <v>20000</v>
      </c>
      <c r="D18" s="338"/>
      <c r="E18" s="339">
        <f t="shared" si="0"/>
        <v>20000</v>
      </c>
      <c r="G18" s="3"/>
    </row>
    <row r="19" spans="1:7" ht="25.5">
      <c r="A19" s="336">
        <v>10</v>
      </c>
      <c r="B19" s="337" t="s">
        <v>164</v>
      </c>
      <c r="C19" s="338">
        <v>15120328.160000002</v>
      </c>
      <c r="D19" s="338">
        <v>276624.43999999994</v>
      </c>
      <c r="E19" s="339">
        <f t="shared" si="0"/>
        <v>14843703.720000003</v>
      </c>
      <c r="G19" s="3"/>
    </row>
    <row r="20" spans="1:7">
      <c r="A20" s="336">
        <v>11</v>
      </c>
      <c r="B20" s="337" t="s">
        <v>165</v>
      </c>
      <c r="C20" s="338">
        <v>6009624.7599999998</v>
      </c>
      <c r="D20" s="338"/>
      <c r="E20" s="339">
        <f t="shared" si="0"/>
        <v>6009624.7599999998</v>
      </c>
    </row>
    <row r="21" spans="1:7" ht="39" thickBot="1">
      <c r="A21" s="342"/>
      <c r="B21" s="343" t="s">
        <v>485</v>
      </c>
      <c r="C21" s="285">
        <f>SUM(C8:C12, C15:C20)</f>
        <v>96922490.116025999</v>
      </c>
      <c r="D21" s="285">
        <f>SUM(D8:D12, D15:D20)</f>
        <v>276624.43999999994</v>
      </c>
      <c r="E21" s="344">
        <f>SUM(E8:E12, E15:E20)</f>
        <v>96645865.676026002</v>
      </c>
    </row>
    <row r="22" spans="1:7">
      <c r="A22"/>
      <c r="B22"/>
      <c r="C22"/>
      <c r="D22"/>
      <c r="E22"/>
    </row>
    <row r="23" spans="1:7">
      <c r="A23"/>
      <c r="B23"/>
      <c r="C23"/>
      <c r="D23"/>
      <c r="E23"/>
    </row>
    <row r="25" spans="1:7" s="1" customFormat="1">
      <c r="B25" s="54"/>
      <c r="F25"/>
      <c r="G25"/>
    </row>
    <row r="26" spans="1:7" s="1" customFormat="1">
      <c r="B26" s="55"/>
      <c r="F26"/>
      <c r="G26"/>
    </row>
    <row r="27" spans="1:7" s="1" customFormat="1">
      <c r="B27" s="54"/>
      <c r="F27"/>
      <c r="G27"/>
    </row>
    <row r="28" spans="1:7" s="1" customFormat="1">
      <c r="B28" s="54"/>
      <c r="F28"/>
      <c r="G28"/>
    </row>
    <row r="29" spans="1:7" s="1" customFormat="1">
      <c r="B29" s="54"/>
      <c r="F29"/>
      <c r="G29"/>
    </row>
    <row r="30" spans="1:7" s="1" customFormat="1">
      <c r="B30" s="54"/>
      <c r="F30"/>
      <c r="G30"/>
    </row>
    <row r="31" spans="1:7" s="1" customFormat="1">
      <c r="B31" s="54"/>
      <c r="F31"/>
      <c r="G31"/>
    </row>
    <row r="32" spans="1:7" s="1" customFormat="1">
      <c r="B32" s="55"/>
      <c r="F32"/>
      <c r="G32"/>
    </row>
    <row r="33" spans="2:7" s="1" customFormat="1">
      <c r="B33" s="55"/>
      <c r="F33"/>
      <c r="G33"/>
    </row>
    <row r="34" spans="2:7" s="1" customFormat="1">
      <c r="B34" s="55"/>
      <c r="F34"/>
      <c r="G34"/>
    </row>
    <row r="35" spans="2:7" s="1" customFormat="1">
      <c r="B35" s="55"/>
      <c r="F35"/>
      <c r="G35"/>
    </row>
    <row r="36" spans="2:7" s="1" customFormat="1">
      <c r="B36" s="55"/>
      <c r="F36"/>
      <c r="G36"/>
    </row>
    <row r="37" spans="2:7" s="1" customFormat="1">
      <c r="B37" s="55"/>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C7" sqref="C7"/>
    </sheetView>
  </sheetViews>
  <sheetFormatPr defaultRowHeight="15" outlineLevelRow="1"/>
  <cols>
    <col min="1" max="1" width="9.5703125" style="1" bestFit="1" customWidth="1"/>
    <col min="2" max="2" width="114.28515625" style="1" customWidth="1"/>
    <col min="3" max="3" width="18.71093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3" t="s">
        <v>188</v>
      </c>
      <c r="B1" s="12" t="str">
        <f>Info!C2</f>
        <v>სს სილქ როუდ ბანკი</v>
      </c>
    </row>
    <row r="2" spans="1:6" s="13" customFormat="1" ht="15.75" customHeight="1">
      <c r="A2" s="13" t="s">
        <v>189</v>
      </c>
      <c r="B2" s="447">
        <f>'1. key ratios'!B2</f>
        <v>44377</v>
      </c>
      <c r="C2"/>
      <c r="D2"/>
      <c r="E2"/>
      <c r="F2"/>
    </row>
    <row r="3" spans="1:6" s="13" customFormat="1" ht="15.75" customHeight="1">
      <c r="C3"/>
      <c r="D3"/>
      <c r="E3"/>
      <c r="F3"/>
    </row>
    <row r="4" spans="1:6" s="13" customFormat="1" ht="26.25" thickBot="1">
      <c r="A4" s="13" t="s">
        <v>411</v>
      </c>
      <c r="B4" s="176" t="s">
        <v>265</v>
      </c>
      <c r="C4" s="170" t="s">
        <v>93</v>
      </c>
      <c r="D4"/>
      <c r="E4"/>
      <c r="F4"/>
    </row>
    <row r="5" spans="1:6" ht="26.25">
      <c r="A5" s="171">
        <v>1</v>
      </c>
      <c r="B5" s="172" t="s">
        <v>433</v>
      </c>
      <c r="C5" s="239">
        <f>'7. LI1'!E21</f>
        <v>96645865.676026002</v>
      </c>
    </row>
    <row r="6" spans="1:6">
      <c r="A6" s="103">
        <v>2.1</v>
      </c>
      <c r="B6" s="178" t="s">
        <v>266</v>
      </c>
      <c r="C6" s="240">
        <v>240254.98</v>
      </c>
    </row>
    <row r="7" spans="1:6" s="2" customFormat="1" ht="25.5" outlineLevel="1">
      <c r="A7" s="177">
        <v>2.2000000000000002</v>
      </c>
      <c r="B7" s="173" t="s">
        <v>267</v>
      </c>
      <c r="C7" s="241">
        <v>6363900</v>
      </c>
    </row>
    <row r="8" spans="1:6" s="2" customFormat="1" ht="26.25">
      <c r="A8" s="177">
        <v>3</v>
      </c>
      <c r="B8" s="174" t="s">
        <v>434</v>
      </c>
      <c r="C8" s="242">
        <f>SUM(C5:C7)</f>
        <v>103250020.65602601</v>
      </c>
    </row>
    <row r="9" spans="1:6">
      <c r="A9" s="103">
        <v>4</v>
      </c>
      <c r="B9" s="181" t="s">
        <v>263</v>
      </c>
      <c r="C9" s="240">
        <v>185878.77</v>
      </c>
    </row>
    <row r="10" spans="1:6" s="2" customFormat="1" ht="25.5" outlineLevel="1">
      <c r="A10" s="177">
        <v>5.0999999999999996</v>
      </c>
      <c r="B10" s="173" t="s">
        <v>273</v>
      </c>
      <c r="C10" s="241">
        <v>-83651.98000000001</v>
      </c>
    </row>
    <row r="11" spans="1:6" s="2" customFormat="1" ht="25.5" outlineLevel="1">
      <c r="A11" s="177">
        <v>5.2</v>
      </c>
      <c r="B11" s="173" t="s">
        <v>274</v>
      </c>
      <c r="C11" s="241">
        <v>-5794180</v>
      </c>
    </row>
    <row r="12" spans="1:6" s="2" customFormat="1">
      <c r="A12" s="177">
        <v>6</v>
      </c>
      <c r="B12" s="179" t="s">
        <v>607</v>
      </c>
      <c r="C12" s="241">
        <v>206445.44</v>
      </c>
    </row>
    <row r="13" spans="1:6" s="2" customFormat="1" ht="15.75" thickBot="1">
      <c r="A13" s="180">
        <v>7</v>
      </c>
      <c r="B13" s="175" t="s">
        <v>264</v>
      </c>
      <c r="C13" s="243">
        <f>SUM(C8:C12)</f>
        <v>97764512.886025995</v>
      </c>
    </row>
    <row r="15" spans="1:6" ht="26.25">
      <c r="B15" s="17" t="s">
        <v>608</v>
      </c>
    </row>
    <row r="17" spans="2:9" s="1" customFormat="1">
      <c r="B17" s="56"/>
      <c r="C17"/>
      <c r="D17"/>
      <c r="E17"/>
      <c r="F17"/>
      <c r="G17"/>
      <c r="H17"/>
      <c r="I17"/>
    </row>
    <row r="18" spans="2:9" s="1" customFormat="1">
      <c r="B18" s="53"/>
      <c r="C18"/>
      <c r="D18"/>
      <c r="E18"/>
      <c r="F18"/>
      <c r="G18"/>
      <c r="H18"/>
      <c r="I18"/>
    </row>
    <row r="19" spans="2:9" s="1" customFormat="1">
      <c r="B19" s="53"/>
      <c r="C19"/>
      <c r="D19"/>
      <c r="E19"/>
      <c r="F19"/>
      <c r="G19"/>
      <c r="H19"/>
      <c r="I19"/>
    </row>
    <row r="20" spans="2:9" s="1" customFormat="1">
      <c r="B20" s="55"/>
      <c r="C20"/>
      <c r="D20"/>
      <c r="E20"/>
      <c r="F20"/>
      <c r="G20"/>
      <c r="H20"/>
      <c r="I20"/>
    </row>
    <row r="21" spans="2:9" s="1" customFormat="1">
      <c r="B21" s="54"/>
      <c r="C21"/>
      <c r="D21"/>
      <c r="E21"/>
      <c r="F21"/>
      <c r="G21"/>
      <c r="H21"/>
      <c r="I21"/>
    </row>
    <row r="22" spans="2:9" s="1" customFormat="1">
      <c r="B22" s="55"/>
      <c r="C22"/>
      <c r="D22"/>
      <c r="E22"/>
      <c r="F22"/>
      <c r="G22"/>
      <c r="H22"/>
      <c r="I22"/>
    </row>
    <row r="23" spans="2:9" s="1" customFormat="1">
      <c r="B23" s="54"/>
      <c r="C23"/>
      <c r="D23"/>
      <c r="E23"/>
      <c r="F23"/>
      <c r="G23"/>
      <c r="H23"/>
      <c r="I23"/>
    </row>
    <row r="24" spans="2:9" s="1" customFormat="1">
      <c r="B24" s="54"/>
      <c r="C24"/>
      <c r="D24"/>
      <c r="E24"/>
      <c r="F24"/>
      <c r="G24"/>
      <c r="H24"/>
      <c r="I24"/>
    </row>
    <row r="25" spans="2:9" s="1" customFormat="1">
      <c r="B25" s="54"/>
      <c r="C25"/>
      <c r="D25"/>
      <c r="E25"/>
      <c r="F25"/>
      <c r="G25"/>
      <c r="H25"/>
      <c r="I25"/>
    </row>
    <row r="26" spans="2:9" s="1" customFormat="1">
      <c r="B26" s="54"/>
      <c r="C26"/>
      <c r="D26"/>
      <c r="E26"/>
      <c r="F26"/>
      <c r="G26"/>
      <c r="H26"/>
      <c r="I26"/>
    </row>
    <row r="27" spans="2:9" s="1" customFormat="1">
      <c r="B27" s="54"/>
      <c r="C27"/>
      <c r="D27"/>
      <c r="E27"/>
      <c r="F27"/>
      <c r="G27"/>
      <c r="H27"/>
      <c r="I27"/>
    </row>
    <row r="28" spans="2:9" s="1" customFormat="1">
      <c r="B28" s="55"/>
      <c r="C28"/>
      <c r="D28"/>
      <c r="E28"/>
      <c r="F28"/>
      <c r="G28"/>
      <c r="H28"/>
      <c r="I28"/>
    </row>
    <row r="29" spans="2:9" s="1" customFormat="1">
      <c r="B29" s="55"/>
      <c r="C29"/>
      <c r="D29"/>
      <c r="E29"/>
      <c r="F29"/>
      <c r="G29"/>
      <c r="H29"/>
      <c r="I29"/>
    </row>
    <row r="30" spans="2:9" s="1" customFormat="1">
      <c r="B30" s="55"/>
      <c r="C30"/>
      <c r="D30"/>
      <c r="E30"/>
      <c r="F30"/>
      <c r="G30"/>
      <c r="H30"/>
      <c r="I30"/>
    </row>
    <row r="31" spans="2:9" s="1" customFormat="1">
      <c r="B31" s="55"/>
      <c r="C31"/>
      <c r="D31"/>
      <c r="E31"/>
      <c r="F31"/>
      <c r="G31"/>
      <c r="H31"/>
      <c r="I31"/>
    </row>
    <row r="32" spans="2:9" s="1" customFormat="1">
      <c r="B32" s="55"/>
      <c r="C32"/>
      <c r="D32"/>
      <c r="E32"/>
      <c r="F32"/>
      <c r="G32"/>
      <c r="H32"/>
      <c r="I32"/>
    </row>
    <row r="33" spans="2:9" s="1" customFormat="1">
      <c r="B33" s="55"/>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5"/>
  <sheetViews>
    <sheetView zoomScale="85" zoomScaleNormal="85" workbookViewId="0">
      <pane xSplit="1" ySplit="5" topLeftCell="C44" activePane="bottomRight" state="frozen"/>
      <selection pane="topRight" activeCell="B1" sqref="B1"/>
      <selection pane="bottomLeft" activeCell="A5" sqref="A5"/>
      <selection pane="bottomRight" activeCell="C6" sqref="C6:C52"/>
    </sheetView>
  </sheetViews>
  <sheetFormatPr defaultRowHeight="15"/>
  <cols>
    <col min="1" max="1" width="9.5703125" style="1" bestFit="1" customWidth="1"/>
    <col min="2" max="2" width="132.42578125" style="1" customWidth="1"/>
    <col min="3" max="3" width="18.42578125" style="1" customWidth="1"/>
  </cols>
  <sheetData>
    <row r="1" spans="1:6" ht="15.75">
      <c r="A1" s="13" t="s">
        <v>188</v>
      </c>
      <c r="B1" s="12" t="str">
        <f>Info!C2</f>
        <v>სს სილქ როუდ ბანკი</v>
      </c>
      <c r="D1" s="1"/>
      <c r="E1" s="1"/>
      <c r="F1" s="1"/>
    </row>
    <row r="2" spans="1:6" s="13" customFormat="1" ht="15.75" customHeight="1">
      <c r="A2" s="13" t="s">
        <v>189</v>
      </c>
      <c r="B2" s="447">
        <f>'1. key ratios'!B2</f>
        <v>44377</v>
      </c>
    </row>
    <row r="3" spans="1:6" s="13" customFormat="1" ht="15.75" customHeight="1"/>
    <row r="4" spans="1:6" ht="15.75" thickBot="1">
      <c r="A4" s="1" t="s">
        <v>412</v>
      </c>
      <c r="B4" s="50" t="s">
        <v>88</v>
      </c>
    </row>
    <row r="5" spans="1:6">
      <c r="A5" s="118" t="s">
        <v>26</v>
      </c>
      <c r="B5" s="119"/>
      <c r="C5" s="120" t="s">
        <v>27</v>
      </c>
    </row>
    <row r="6" spans="1:6">
      <c r="A6" s="121">
        <v>1</v>
      </c>
      <c r="B6" s="69" t="s">
        <v>28</v>
      </c>
      <c r="C6" s="244">
        <f>SUM(C7:C11)</f>
        <v>54253297.509999998</v>
      </c>
    </row>
    <row r="7" spans="1:6">
      <c r="A7" s="121">
        <v>2</v>
      </c>
      <c r="B7" s="66" t="s">
        <v>29</v>
      </c>
      <c r="C7" s="245">
        <v>61146400</v>
      </c>
    </row>
    <row r="8" spans="1:6">
      <c r="A8" s="121">
        <v>3</v>
      </c>
      <c r="B8" s="61" t="s">
        <v>30</v>
      </c>
      <c r="C8" s="245"/>
    </row>
    <row r="9" spans="1:6">
      <c r="A9" s="121">
        <v>4</v>
      </c>
      <c r="B9" s="61" t="s">
        <v>31</v>
      </c>
      <c r="C9" s="245"/>
    </row>
    <row r="10" spans="1:6">
      <c r="A10" s="121">
        <v>5</v>
      </c>
      <c r="B10" s="61" t="s">
        <v>32</v>
      </c>
      <c r="C10" s="245">
        <v>4982432.3</v>
      </c>
    </row>
    <row r="11" spans="1:6">
      <c r="A11" s="121">
        <v>6</v>
      </c>
      <c r="B11" s="67" t="s">
        <v>33</v>
      </c>
      <c r="C11" s="245">
        <v>-11875534.790000001</v>
      </c>
    </row>
    <row r="12" spans="1:6" s="2" customFormat="1">
      <c r="A12" s="121">
        <v>7</v>
      </c>
      <c r="B12" s="69" t="s">
        <v>34</v>
      </c>
      <c r="C12" s="246">
        <f>SUM(C13:C27)</f>
        <v>5259056.74</v>
      </c>
    </row>
    <row r="13" spans="1:6" s="2" customFormat="1">
      <c r="A13" s="121">
        <v>8</v>
      </c>
      <c r="B13" s="68" t="s">
        <v>35</v>
      </c>
      <c r="C13" s="247">
        <v>4982432.3</v>
      </c>
    </row>
    <row r="14" spans="1:6" s="2" customFormat="1" ht="25.5">
      <c r="A14" s="121">
        <v>9</v>
      </c>
      <c r="B14" s="62" t="s">
        <v>36</v>
      </c>
      <c r="C14" s="247"/>
    </row>
    <row r="15" spans="1:6" s="2" customFormat="1">
      <c r="A15" s="121">
        <v>10</v>
      </c>
      <c r="B15" s="63" t="s">
        <v>37</v>
      </c>
      <c r="C15" s="247">
        <v>276624.43999999994</v>
      </c>
    </row>
    <row r="16" spans="1:6" s="2" customFormat="1">
      <c r="A16" s="121">
        <v>11</v>
      </c>
      <c r="B16" s="64" t="s">
        <v>38</v>
      </c>
      <c r="C16" s="247"/>
    </row>
    <row r="17" spans="1:3" s="2" customFormat="1">
      <c r="A17" s="121">
        <v>12</v>
      </c>
      <c r="B17" s="63" t="s">
        <v>39</v>
      </c>
      <c r="C17" s="247"/>
    </row>
    <row r="18" spans="1:3" s="2" customFormat="1">
      <c r="A18" s="121">
        <v>13</v>
      </c>
      <c r="B18" s="63" t="s">
        <v>40</v>
      </c>
      <c r="C18" s="247"/>
    </row>
    <row r="19" spans="1:3" s="2" customFormat="1">
      <c r="A19" s="121">
        <v>14</v>
      </c>
      <c r="B19" s="63" t="s">
        <v>41</v>
      </c>
      <c r="C19" s="247"/>
    </row>
    <row r="20" spans="1:3" s="2" customFormat="1" ht="25.5">
      <c r="A20" s="121">
        <v>15</v>
      </c>
      <c r="B20" s="63" t="s">
        <v>42</v>
      </c>
      <c r="C20" s="247"/>
    </row>
    <row r="21" spans="1:3" s="2" customFormat="1" ht="25.5">
      <c r="A21" s="121">
        <v>16</v>
      </c>
      <c r="B21" s="62" t="s">
        <v>43</v>
      </c>
      <c r="C21" s="247"/>
    </row>
    <row r="22" spans="1:3" s="2" customFormat="1">
      <c r="A22" s="121">
        <v>17</v>
      </c>
      <c r="B22" s="122" t="s">
        <v>44</v>
      </c>
      <c r="C22" s="247"/>
    </row>
    <row r="23" spans="1:3" s="2" customFormat="1" ht="25.5">
      <c r="A23" s="121">
        <v>18</v>
      </c>
      <c r="B23" s="62" t="s">
        <v>45</v>
      </c>
      <c r="C23" s="247"/>
    </row>
    <row r="24" spans="1:3" s="2" customFormat="1" ht="25.5">
      <c r="A24" s="121">
        <v>19</v>
      </c>
      <c r="B24" s="62" t="s">
        <v>46</v>
      </c>
      <c r="C24" s="247"/>
    </row>
    <row r="25" spans="1:3" s="2" customFormat="1" ht="25.5">
      <c r="A25" s="121">
        <v>20</v>
      </c>
      <c r="B25" s="64" t="s">
        <v>47</v>
      </c>
      <c r="C25" s="247"/>
    </row>
    <row r="26" spans="1:3" s="2" customFormat="1">
      <c r="A26" s="121">
        <v>21</v>
      </c>
      <c r="B26" s="64" t="s">
        <v>48</v>
      </c>
      <c r="C26" s="247"/>
    </row>
    <row r="27" spans="1:3" s="2" customFormat="1" ht="25.5">
      <c r="A27" s="121">
        <v>22</v>
      </c>
      <c r="B27" s="64" t="s">
        <v>49</v>
      </c>
      <c r="C27" s="247"/>
    </row>
    <row r="28" spans="1:3" s="2" customFormat="1">
      <c r="A28" s="121">
        <v>23</v>
      </c>
      <c r="B28" s="70" t="s">
        <v>23</v>
      </c>
      <c r="C28" s="246">
        <f>C6-C12</f>
        <v>48994240.769999996</v>
      </c>
    </row>
    <row r="29" spans="1:3" s="2" customFormat="1">
      <c r="A29" s="123"/>
      <c r="B29" s="65"/>
      <c r="C29" s="247"/>
    </row>
    <row r="30" spans="1:3" s="2" customFormat="1">
      <c r="A30" s="123">
        <v>24</v>
      </c>
      <c r="B30" s="70" t="s">
        <v>50</v>
      </c>
      <c r="C30" s="246">
        <f>C31+C34</f>
        <v>0</v>
      </c>
    </row>
    <row r="31" spans="1:3" s="2" customFormat="1">
      <c r="A31" s="123">
        <v>25</v>
      </c>
      <c r="B31" s="61" t="s">
        <v>51</v>
      </c>
      <c r="C31" s="248">
        <f>C32+C33</f>
        <v>0</v>
      </c>
    </row>
    <row r="32" spans="1:3" s="2" customFormat="1">
      <c r="A32" s="123">
        <v>26</v>
      </c>
      <c r="B32" s="159" t="s">
        <v>52</v>
      </c>
      <c r="C32" s="247"/>
    </row>
    <row r="33" spans="1:3" s="2" customFormat="1">
      <c r="A33" s="123">
        <v>27</v>
      </c>
      <c r="B33" s="159" t="s">
        <v>53</v>
      </c>
      <c r="C33" s="247"/>
    </row>
    <row r="34" spans="1:3" s="2" customFormat="1">
      <c r="A34" s="123">
        <v>28</v>
      </c>
      <c r="B34" s="61" t="s">
        <v>54</v>
      </c>
      <c r="C34" s="247"/>
    </row>
    <row r="35" spans="1:3" s="2" customFormat="1">
      <c r="A35" s="123">
        <v>29</v>
      </c>
      <c r="B35" s="70" t="s">
        <v>55</v>
      </c>
      <c r="C35" s="246">
        <f>SUM(C36:C40)</f>
        <v>0</v>
      </c>
    </row>
    <row r="36" spans="1:3" s="2" customFormat="1">
      <c r="A36" s="123">
        <v>30</v>
      </c>
      <c r="B36" s="62" t="s">
        <v>56</v>
      </c>
      <c r="C36" s="247"/>
    </row>
    <row r="37" spans="1:3" s="2" customFormat="1">
      <c r="A37" s="123">
        <v>31</v>
      </c>
      <c r="B37" s="63" t="s">
        <v>57</v>
      </c>
      <c r="C37" s="247"/>
    </row>
    <row r="38" spans="1:3" s="2" customFormat="1" ht="25.5">
      <c r="A38" s="123">
        <v>32</v>
      </c>
      <c r="B38" s="62" t="s">
        <v>58</v>
      </c>
      <c r="C38" s="247"/>
    </row>
    <row r="39" spans="1:3" s="2" customFormat="1" ht="25.5">
      <c r="A39" s="123">
        <v>33</v>
      </c>
      <c r="B39" s="62" t="s">
        <v>46</v>
      </c>
      <c r="C39" s="247"/>
    </row>
    <row r="40" spans="1:3" s="2" customFormat="1" ht="25.5">
      <c r="A40" s="123">
        <v>34</v>
      </c>
      <c r="B40" s="64" t="s">
        <v>59</v>
      </c>
      <c r="C40" s="247"/>
    </row>
    <row r="41" spans="1:3" s="2" customFormat="1">
      <c r="A41" s="123">
        <v>35</v>
      </c>
      <c r="B41" s="70" t="s">
        <v>24</v>
      </c>
      <c r="C41" s="246">
        <f>C30-C35</f>
        <v>0</v>
      </c>
    </row>
    <row r="42" spans="1:3" s="2" customFormat="1">
      <c r="A42" s="123"/>
      <c r="B42" s="65"/>
      <c r="C42" s="247"/>
    </row>
    <row r="43" spans="1:3" s="2" customFormat="1">
      <c r="A43" s="123">
        <v>36</v>
      </c>
      <c r="B43" s="71" t="s">
        <v>60</v>
      </c>
      <c r="C43" s="246">
        <f>SUM(C44:C46)</f>
        <v>185878.77</v>
      </c>
    </row>
    <row r="44" spans="1:3" s="2" customFormat="1">
      <c r="A44" s="123">
        <v>37</v>
      </c>
      <c r="B44" s="61" t="s">
        <v>61</v>
      </c>
      <c r="C44" s="247"/>
    </row>
    <row r="45" spans="1:3" s="2" customFormat="1">
      <c r="A45" s="123">
        <v>38</v>
      </c>
      <c r="B45" s="61" t="s">
        <v>62</v>
      </c>
      <c r="C45" s="247"/>
    </row>
    <row r="46" spans="1:3" s="2" customFormat="1">
      <c r="A46" s="123">
        <v>39</v>
      </c>
      <c r="B46" s="61" t="s">
        <v>63</v>
      </c>
      <c r="C46" s="247">
        <v>185878.77</v>
      </c>
    </row>
    <row r="47" spans="1:3" s="2" customFormat="1">
      <c r="A47" s="123">
        <v>40</v>
      </c>
      <c r="B47" s="71" t="s">
        <v>64</v>
      </c>
      <c r="C47" s="246">
        <f>SUM(C48:C51)</f>
        <v>0</v>
      </c>
    </row>
    <row r="48" spans="1:3" s="2" customFormat="1">
      <c r="A48" s="123">
        <v>41</v>
      </c>
      <c r="B48" s="62" t="s">
        <v>65</v>
      </c>
      <c r="C48" s="247"/>
    </row>
    <row r="49" spans="1:3" s="2" customFormat="1">
      <c r="A49" s="123">
        <v>42</v>
      </c>
      <c r="B49" s="63" t="s">
        <v>66</v>
      </c>
      <c r="C49" s="247"/>
    </row>
    <row r="50" spans="1:3" s="2" customFormat="1" ht="25.5">
      <c r="A50" s="123">
        <v>43</v>
      </c>
      <c r="B50" s="62" t="s">
        <v>67</v>
      </c>
      <c r="C50" s="247"/>
    </row>
    <row r="51" spans="1:3" s="2" customFormat="1" ht="25.5">
      <c r="A51" s="123">
        <v>44</v>
      </c>
      <c r="B51" s="62" t="s">
        <v>46</v>
      </c>
      <c r="C51" s="247"/>
    </row>
    <row r="52" spans="1:3" s="2" customFormat="1" ht="15.75" thickBot="1">
      <c r="A52" s="124">
        <v>45</v>
      </c>
      <c r="B52" s="125" t="s">
        <v>25</v>
      </c>
      <c r="C52" s="249">
        <f>C43-C47</f>
        <v>185878.77</v>
      </c>
    </row>
    <row r="55" spans="1:3">
      <c r="B55" s="1" t="s">
        <v>225</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D23"/>
  <sheetViews>
    <sheetView topLeftCell="A10" workbookViewId="0">
      <selection activeCell="D17" sqref="C7:D17"/>
    </sheetView>
  </sheetViews>
  <sheetFormatPr defaultColWidth="9.28515625" defaultRowHeight="12.75"/>
  <cols>
    <col min="1" max="1" width="10.7109375" style="1" bestFit="1" customWidth="1"/>
    <col min="2" max="2" width="59" style="1" customWidth="1"/>
    <col min="3" max="3" width="16.7109375" style="1" bestFit="1" customWidth="1"/>
    <col min="4" max="4" width="22.28515625" style="1" customWidth="1"/>
    <col min="5" max="16384" width="9.28515625" style="1"/>
  </cols>
  <sheetData>
    <row r="1" spans="1:4" ht="15">
      <c r="A1" s="13" t="s">
        <v>188</v>
      </c>
      <c r="B1" s="12" t="str">
        <f>Info!C2</f>
        <v>სს სილქ როუდ ბანკი</v>
      </c>
    </row>
    <row r="2" spans="1:4" s="13" customFormat="1" ht="15.75" customHeight="1">
      <c r="A2" s="13" t="s">
        <v>189</v>
      </c>
      <c r="B2" s="447">
        <f>'1. key ratios'!B2</f>
        <v>44377</v>
      </c>
    </row>
    <row r="3" spans="1:4" s="13" customFormat="1" ht="15.75" customHeight="1"/>
    <row r="4" spans="1:4" ht="13.5" thickBot="1">
      <c r="A4" s="1" t="s">
        <v>526</v>
      </c>
      <c r="B4" s="356" t="s">
        <v>527</v>
      </c>
    </row>
    <row r="5" spans="1:4" s="56" customFormat="1">
      <c r="A5" s="668" t="s">
        <v>528</v>
      </c>
      <c r="B5" s="669"/>
      <c r="C5" s="346" t="s">
        <v>529</v>
      </c>
      <c r="D5" s="347" t="s">
        <v>530</v>
      </c>
    </row>
    <row r="6" spans="1:4" s="357" customFormat="1">
      <c r="A6" s="348">
        <v>1</v>
      </c>
      <c r="B6" s="349" t="s">
        <v>531</v>
      </c>
      <c r="C6" s="349"/>
      <c r="D6" s="350"/>
    </row>
    <row r="7" spans="1:4" s="357" customFormat="1">
      <c r="A7" s="351" t="s">
        <v>532</v>
      </c>
      <c r="B7" s="352" t="s">
        <v>533</v>
      </c>
      <c r="C7" s="406">
        <v>4.4999999999999998E-2</v>
      </c>
      <c r="D7" s="401">
        <f>C7*'5. RWA'!$C$13</f>
        <v>3003781.5191848953</v>
      </c>
    </row>
    <row r="8" spans="1:4" s="357" customFormat="1">
      <c r="A8" s="351" t="s">
        <v>534</v>
      </c>
      <c r="B8" s="352" t="s">
        <v>535</v>
      </c>
      <c r="C8" s="407">
        <v>0.06</v>
      </c>
      <c r="D8" s="401">
        <f>C8*'5. RWA'!$C$13</f>
        <v>4005042.0255798604</v>
      </c>
    </row>
    <row r="9" spans="1:4" s="357" customFormat="1">
      <c r="A9" s="351" t="s">
        <v>536</v>
      </c>
      <c r="B9" s="352" t="s">
        <v>537</v>
      </c>
      <c r="C9" s="407">
        <v>0.08</v>
      </c>
      <c r="D9" s="401">
        <f>C9*'5. RWA'!$C$13</f>
        <v>5340056.0341064809</v>
      </c>
    </row>
    <row r="10" spans="1:4" s="357" customFormat="1">
      <c r="A10" s="348" t="s">
        <v>538</v>
      </c>
      <c r="B10" s="349" t="s">
        <v>539</v>
      </c>
      <c r="C10" s="408"/>
      <c r="D10" s="402"/>
    </row>
    <row r="11" spans="1:4" s="358" customFormat="1">
      <c r="A11" s="353" t="s">
        <v>540</v>
      </c>
      <c r="B11" s="354" t="s">
        <v>602</v>
      </c>
      <c r="C11" s="409">
        <v>0</v>
      </c>
      <c r="D11" s="403">
        <f>C11*'5. RWA'!$C$13</f>
        <v>0</v>
      </c>
    </row>
    <row r="12" spans="1:4" s="358" customFormat="1">
      <c r="A12" s="353" t="s">
        <v>541</v>
      </c>
      <c r="B12" s="354" t="s">
        <v>542</v>
      </c>
      <c r="C12" s="409">
        <v>0</v>
      </c>
      <c r="D12" s="403">
        <f>C12*'5. RWA'!$C$13</f>
        <v>0</v>
      </c>
    </row>
    <row r="13" spans="1:4" s="358" customFormat="1">
      <c r="A13" s="353" t="s">
        <v>543</v>
      </c>
      <c r="B13" s="354" t="s">
        <v>544</v>
      </c>
      <c r="C13" s="409"/>
      <c r="D13" s="403">
        <f>C13*'5. RWA'!$C$13</f>
        <v>0</v>
      </c>
    </row>
    <row r="14" spans="1:4" s="357" customFormat="1">
      <c r="A14" s="348" t="s">
        <v>545</v>
      </c>
      <c r="B14" s="349" t="s">
        <v>600</v>
      </c>
      <c r="C14" s="410"/>
      <c r="D14" s="402"/>
    </row>
    <row r="15" spans="1:4" s="357" customFormat="1">
      <c r="A15" s="368" t="s">
        <v>548</v>
      </c>
      <c r="B15" s="354" t="s">
        <v>601</v>
      </c>
      <c r="C15" s="409">
        <v>4.0229510988565337E-2</v>
      </c>
      <c r="D15" s="403">
        <v>2685348.0362955164</v>
      </c>
    </row>
    <row r="16" spans="1:4" s="357" customFormat="1">
      <c r="A16" s="368" t="s">
        <v>549</v>
      </c>
      <c r="B16" s="354" t="s">
        <v>551</v>
      </c>
      <c r="C16" s="409">
        <v>5.3642847775484989E-2</v>
      </c>
      <c r="D16" s="403">
        <v>3580697.6618766752</v>
      </c>
    </row>
    <row r="17" spans="1:4" s="357" customFormat="1">
      <c r="A17" s="368" t="s">
        <v>550</v>
      </c>
      <c r="B17" s="354" t="s">
        <v>598</v>
      </c>
      <c r="C17" s="409">
        <v>0.13318842437177186</v>
      </c>
      <c r="D17" s="403">
        <v>8890420.6154951882</v>
      </c>
    </row>
    <row r="18" spans="1:4" s="56" customFormat="1">
      <c r="A18" s="670" t="s">
        <v>599</v>
      </c>
      <c r="B18" s="671"/>
      <c r="C18" s="411" t="s">
        <v>529</v>
      </c>
      <c r="D18" s="404" t="s">
        <v>530</v>
      </c>
    </row>
    <row r="19" spans="1:4" s="357" customFormat="1">
      <c r="A19" s="355">
        <v>4</v>
      </c>
      <c r="B19" s="354" t="s">
        <v>23</v>
      </c>
      <c r="C19" s="409">
        <f>C7+C11+C12+C13+C15</f>
        <v>8.5229510988565335E-2</v>
      </c>
      <c r="D19" s="401">
        <f>C19*'5. RWA'!$C$13</f>
        <v>5689129.5554804113</v>
      </c>
    </row>
    <row r="20" spans="1:4" s="357" customFormat="1">
      <c r="A20" s="355">
        <v>5</v>
      </c>
      <c r="B20" s="354" t="s">
        <v>89</v>
      </c>
      <c r="C20" s="409">
        <f>C8+C11+C12+C13+C16</f>
        <v>0.11364284777548499</v>
      </c>
      <c r="D20" s="401">
        <f>C20*'5. RWA'!$C$13</f>
        <v>7585739.6874565352</v>
      </c>
    </row>
    <row r="21" spans="1:4" s="357" customFormat="1" ht="13.5" thickBot="1">
      <c r="A21" s="359" t="s">
        <v>546</v>
      </c>
      <c r="B21" s="360" t="s">
        <v>88</v>
      </c>
      <c r="C21" s="412">
        <f>C9+C11+C12+C13+C17</f>
        <v>0.21318842437177188</v>
      </c>
      <c r="D21" s="405">
        <f>C21*'5. RWA'!$C$13</f>
        <v>14230476.649601668</v>
      </c>
    </row>
    <row r="23" spans="1:4" ht="63.75">
      <c r="B23" s="17" t="s">
        <v>603</v>
      </c>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45"/>
  <sheetViews>
    <sheetView zoomScale="70" zoomScaleNormal="70" workbookViewId="0">
      <pane xSplit="1" ySplit="5" topLeftCell="B6" activePane="bottomRight" state="frozen"/>
      <selection pane="topRight" activeCell="B1" sqref="B1"/>
      <selection pane="bottomLeft" activeCell="A5" sqref="A5"/>
      <selection pane="bottomRight" activeCell="C13" sqref="C13"/>
    </sheetView>
  </sheetViews>
  <sheetFormatPr defaultRowHeight="15.75"/>
  <cols>
    <col min="1" max="1" width="10.7109375" style="57" customWidth="1"/>
    <col min="2" max="2" width="91.7109375" style="57" customWidth="1"/>
    <col min="3" max="3" width="53.28515625" style="57" customWidth="1"/>
    <col min="4" max="4" width="32.28515625" style="57" customWidth="1"/>
    <col min="5" max="5" width="9.42578125" customWidth="1"/>
  </cols>
  <sheetData>
    <row r="1" spans="1:6">
      <c r="A1" s="13" t="s">
        <v>188</v>
      </c>
      <c r="B1" s="14" t="str">
        <f>Info!C2</f>
        <v>სს სილქ როუდ ბანკი</v>
      </c>
      <c r="E1" s="1"/>
      <c r="F1" s="1"/>
    </row>
    <row r="2" spans="1:6" s="13" customFormat="1" ht="15.75" customHeight="1">
      <c r="A2" s="13" t="s">
        <v>189</v>
      </c>
      <c r="B2" s="447">
        <f>'1. key ratios'!B2</f>
        <v>44377</v>
      </c>
    </row>
    <row r="3" spans="1:6" s="13" customFormat="1" ht="15.75" customHeight="1">
      <c r="A3" s="20"/>
    </row>
    <row r="4" spans="1:6" s="13" customFormat="1" ht="15.75" customHeight="1" thickBot="1">
      <c r="A4" s="13" t="s">
        <v>413</v>
      </c>
      <c r="B4" s="182" t="s">
        <v>268</v>
      </c>
      <c r="D4" s="184" t="s">
        <v>93</v>
      </c>
    </row>
    <row r="5" spans="1:6" ht="38.25">
      <c r="A5" s="134" t="s">
        <v>26</v>
      </c>
      <c r="B5" s="135" t="s">
        <v>231</v>
      </c>
      <c r="C5" s="136" t="s">
        <v>236</v>
      </c>
      <c r="D5" s="183" t="s">
        <v>269</v>
      </c>
    </row>
    <row r="6" spans="1:6">
      <c r="A6" s="619">
        <v>1</v>
      </c>
      <c r="B6" s="620" t="s">
        <v>154</v>
      </c>
      <c r="C6" s="621">
        <v>1666139.92</v>
      </c>
      <c r="D6" s="622"/>
      <c r="E6" s="5"/>
    </row>
    <row r="7" spans="1:6">
      <c r="A7" s="619">
        <v>2</v>
      </c>
      <c r="B7" s="72" t="s">
        <v>155</v>
      </c>
      <c r="C7" s="250">
        <v>9576352.4000000004</v>
      </c>
      <c r="D7" s="126"/>
      <c r="E7" s="5"/>
    </row>
    <row r="8" spans="1:6">
      <c r="A8" s="619">
        <v>3</v>
      </c>
      <c r="B8" s="72" t="s">
        <v>156</v>
      </c>
      <c r="C8" s="250">
        <v>12062978.050000001</v>
      </c>
      <c r="D8" s="126"/>
      <c r="E8" s="5"/>
    </row>
    <row r="9" spans="1:6">
      <c r="A9" s="619">
        <v>4</v>
      </c>
      <c r="B9" s="72" t="s">
        <v>185</v>
      </c>
      <c r="C9" s="250">
        <v>0</v>
      </c>
      <c r="D9" s="126"/>
      <c r="E9" s="5"/>
    </row>
    <row r="10" spans="1:6">
      <c r="A10" s="619">
        <v>5</v>
      </c>
      <c r="B10" s="72" t="s">
        <v>157</v>
      </c>
      <c r="C10" s="250">
        <v>39931437.770000003</v>
      </c>
      <c r="D10" s="126"/>
      <c r="E10" s="5"/>
    </row>
    <row r="11" spans="1:6">
      <c r="A11" s="619">
        <v>6.1</v>
      </c>
      <c r="B11" s="72" t="s">
        <v>158</v>
      </c>
      <c r="C11" s="251">
        <v>12407773.890000001</v>
      </c>
      <c r="D11" s="127"/>
      <c r="E11" s="6"/>
    </row>
    <row r="12" spans="1:6">
      <c r="A12" s="619">
        <v>6.2</v>
      </c>
      <c r="B12" s="73" t="s">
        <v>159</v>
      </c>
      <c r="C12" s="251">
        <f>-1370990.72397401+19</f>
        <v>-1370971.72397401</v>
      </c>
      <c r="D12" s="127"/>
      <c r="E12" s="6"/>
    </row>
    <row r="13" spans="1:6">
      <c r="A13" s="619" t="s">
        <v>487</v>
      </c>
      <c r="B13" s="74" t="s">
        <v>488</v>
      </c>
      <c r="C13" s="251">
        <v>-185878.77</v>
      </c>
      <c r="D13" s="218" t="s">
        <v>984</v>
      </c>
      <c r="E13" s="6"/>
    </row>
    <row r="14" spans="1:6">
      <c r="A14" s="619" t="s">
        <v>621</v>
      </c>
      <c r="B14" s="74" t="s">
        <v>985</v>
      </c>
      <c r="C14" s="251">
        <v>-206445.44</v>
      </c>
      <c r="D14" s="623"/>
      <c r="E14" s="6"/>
    </row>
    <row r="15" spans="1:6">
      <c r="A15" s="619">
        <v>6</v>
      </c>
      <c r="B15" s="72" t="s">
        <v>160</v>
      </c>
      <c r="C15" s="256">
        <v>11036783.166025991</v>
      </c>
      <c r="D15" s="256"/>
      <c r="E15" s="5"/>
    </row>
    <row r="16" spans="1:6">
      <c r="A16" s="619">
        <v>7</v>
      </c>
      <c r="B16" s="72" t="s">
        <v>161</v>
      </c>
      <c r="C16" s="250">
        <v>1218115.7</v>
      </c>
      <c r="D16" s="126"/>
      <c r="E16" s="5"/>
    </row>
    <row r="17" spans="1:5">
      <c r="A17" s="619">
        <v>8</v>
      </c>
      <c r="B17" s="72" t="s">
        <v>162</v>
      </c>
      <c r="C17" s="250">
        <v>280730.19</v>
      </c>
      <c r="D17" s="126"/>
      <c r="E17" s="5"/>
    </row>
    <row r="18" spans="1:5">
      <c r="A18" s="619">
        <v>9</v>
      </c>
      <c r="B18" s="72" t="s">
        <v>163</v>
      </c>
      <c r="C18" s="250">
        <v>20000</v>
      </c>
      <c r="D18" s="126"/>
      <c r="E18" s="5"/>
    </row>
    <row r="19" spans="1:5">
      <c r="A19" s="619">
        <v>9.1</v>
      </c>
      <c r="B19" s="74" t="s">
        <v>245</v>
      </c>
      <c r="C19" s="251"/>
      <c r="D19" s="126"/>
      <c r="E19" s="5"/>
    </row>
    <row r="20" spans="1:5">
      <c r="A20" s="619">
        <v>9.1999999999999993</v>
      </c>
      <c r="B20" s="74" t="s">
        <v>235</v>
      </c>
      <c r="C20" s="251"/>
      <c r="D20" s="126"/>
      <c r="E20" s="5"/>
    </row>
    <row r="21" spans="1:5">
      <c r="A21" s="619">
        <v>9.3000000000000007</v>
      </c>
      <c r="B21" s="74" t="s">
        <v>234</v>
      </c>
      <c r="C21" s="251"/>
      <c r="D21" s="126"/>
      <c r="E21" s="5"/>
    </row>
    <row r="22" spans="1:5">
      <c r="A22" s="619">
        <v>10</v>
      </c>
      <c r="B22" s="72" t="s">
        <v>164</v>
      </c>
      <c r="C22" s="250">
        <v>15120328.160000002</v>
      </c>
      <c r="D22" s="126"/>
      <c r="E22" s="5"/>
    </row>
    <row r="23" spans="1:5">
      <c r="A23" s="619">
        <v>10.1</v>
      </c>
      <c r="B23" s="74" t="s">
        <v>233</v>
      </c>
      <c r="C23" s="624">
        <v>276624.43999999994</v>
      </c>
      <c r="D23" s="218" t="s">
        <v>440</v>
      </c>
      <c r="E23" s="5"/>
    </row>
    <row r="24" spans="1:5">
      <c r="A24" s="619">
        <v>11</v>
      </c>
      <c r="B24" s="72" t="s">
        <v>165</v>
      </c>
      <c r="C24" s="250">
        <v>6009624.7599999998</v>
      </c>
      <c r="D24" s="126"/>
      <c r="E24" s="5"/>
    </row>
    <row r="25" spans="1:5">
      <c r="A25" s="619">
        <v>11.1</v>
      </c>
      <c r="B25" s="625" t="s">
        <v>986</v>
      </c>
      <c r="C25" s="250">
        <v>-19.440000000000001</v>
      </c>
      <c r="D25" s="218" t="s">
        <v>984</v>
      </c>
      <c r="E25" s="4"/>
    </row>
    <row r="26" spans="1:5">
      <c r="A26" s="619">
        <v>12</v>
      </c>
      <c r="B26" s="77" t="s">
        <v>166</v>
      </c>
      <c r="C26" s="253">
        <f>SUM(C6:C10,C15:C18,C22,C24)</f>
        <v>96922490.116025999</v>
      </c>
      <c r="D26" s="129"/>
      <c r="E26" s="5"/>
    </row>
    <row r="27" spans="1:5">
      <c r="A27" s="619">
        <v>13</v>
      </c>
      <c r="B27" s="72" t="s">
        <v>167</v>
      </c>
      <c r="C27" s="254">
        <v>0</v>
      </c>
      <c r="D27" s="130"/>
      <c r="E27" s="5"/>
    </row>
    <row r="28" spans="1:5">
      <c r="A28" s="619">
        <v>14</v>
      </c>
      <c r="B28" s="72" t="s">
        <v>168</v>
      </c>
      <c r="C28" s="254">
        <v>6813325.2800000003</v>
      </c>
      <c r="D28" s="126"/>
      <c r="E28" s="5"/>
    </row>
    <row r="29" spans="1:5">
      <c r="A29" s="619">
        <v>15</v>
      </c>
      <c r="B29" s="72" t="s">
        <v>169</v>
      </c>
      <c r="C29" s="254">
        <v>1034463.45</v>
      </c>
      <c r="D29" s="126"/>
      <c r="E29" s="5"/>
    </row>
    <row r="30" spans="1:5">
      <c r="A30" s="619">
        <v>16</v>
      </c>
      <c r="B30" s="72" t="s">
        <v>170</v>
      </c>
      <c r="C30" s="254">
        <v>2209891.2400000002</v>
      </c>
      <c r="D30" s="126"/>
      <c r="E30" s="5"/>
    </row>
    <row r="31" spans="1:5">
      <c r="A31" s="619">
        <v>17</v>
      </c>
      <c r="B31" s="72" t="s">
        <v>171</v>
      </c>
      <c r="C31" s="254">
        <v>0</v>
      </c>
      <c r="D31" s="126"/>
      <c r="E31" s="5"/>
    </row>
    <row r="32" spans="1:5">
      <c r="A32" s="619">
        <v>18</v>
      </c>
      <c r="B32" s="72" t="s">
        <v>172</v>
      </c>
      <c r="C32" s="254">
        <v>28777506.109999999</v>
      </c>
      <c r="D32" s="126"/>
      <c r="E32" s="5"/>
    </row>
    <row r="33" spans="1:5">
      <c r="A33" s="619">
        <v>19</v>
      </c>
      <c r="B33" s="72" t="s">
        <v>173</v>
      </c>
      <c r="C33" s="254">
        <v>168247.32</v>
      </c>
      <c r="D33" s="126"/>
      <c r="E33" s="5"/>
    </row>
    <row r="34" spans="1:5">
      <c r="A34" s="619">
        <v>20</v>
      </c>
      <c r="B34" s="72" t="s">
        <v>95</v>
      </c>
      <c r="C34" s="254">
        <v>3665758.6900000004</v>
      </c>
      <c r="D34" s="126"/>
      <c r="E34" s="5"/>
    </row>
    <row r="35" spans="1:5">
      <c r="A35" s="619">
        <v>20.100000000000001</v>
      </c>
      <c r="B35" s="76" t="s">
        <v>486</v>
      </c>
      <c r="C35" s="252">
        <v>-3132.06</v>
      </c>
      <c r="D35" s="128"/>
      <c r="E35" s="5"/>
    </row>
    <row r="36" spans="1:5">
      <c r="A36" s="619">
        <v>21</v>
      </c>
      <c r="B36" s="75" t="s">
        <v>174</v>
      </c>
      <c r="C36" s="252">
        <v>0</v>
      </c>
      <c r="D36" s="128"/>
      <c r="E36" s="5"/>
    </row>
    <row r="37" spans="1:5">
      <c r="A37" s="619">
        <v>22</v>
      </c>
      <c r="B37" s="77" t="s">
        <v>175</v>
      </c>
      <c r="C37" s="253">
        <f>SUM(C27:C34,C36)</f>
        <v>42669192.089999996</v>
      </c>
      <c r="D37" s="129"/>
      <c r="E37" s="4"/>
    </row>
    <row r="38" spans="1:5">
      <c r="A38" s="619">
        <v>23</v>
      </c>
      <c r="B38" s="75" t="s">
        <v>176</v>
      </c>
      <c r="C38" s="250">
        <v>61146400</v>
      </c>
      <c r="D38" s="218" t="s">
        <v>987</v>
      </c>
      <c r="E38" s="5"/>
    </row>
    <row r="39" spans="1:5">
      <c r="A39" s="619">
        <v>24</v>
      </c>
      <c r="B39" s="75" t="s">
        <v>177</v>
      </c>
      <c r="C39" s="250"/>
      <c r="D39" s="126"/>
      <c r="E39" s="5"/>
    </row>
    <row r="40" spans="1:5">
      <c r="A40" s="619">
        <v>25</v>
      </c>
      <c r="B40" s="75" t="s">
        <v>232</v>
      </c>
      <c r="C40" s="250"/>
      <c r="D40" s="126"/>
      <c r="E40" s="5"/>
    </row>
    <row r="41" spans="1:5">
      <c r="A41" s="619">
        <v>26</v>
      </c>
      <c r="B41" s="75" t="s">
        <v>179</v>
      </c>
      <c r="C41" s="250"/>
      <c r="D41" s="126"/>
      <c r="E41" s="5"/>
    </row>
    <row r="42" spans="1:5">
      <c r="A42" s="619">
        <v>27</v>
      </c>
      <c r="B42" s="75" t="s">
        <v>180</v>
      </c>
      <c r="C42" s="250"/>
      <c r="D42" s="126"/>
      <c r="E42" s="5"/>
    </row>
    <row r="43" spans="1:5">
      <c r="A43" s="619">
        <v>28</v>
      </c>
      <c r="B43" s="75" t="s">
        <v>181</v>
      </c>
      <c r="C43" s="250">
        <v>-11875534.790000001</v>
      </c>
      <c r="D43" s="218" t="s">
        <v>988</v>
      </c>
      <c r="E43" s="5"/>
    </row>
    <row r="44" spans="1:5">
      <c r="A44" s="619">
        <v>29</v>
      </c>
      <c r="B44" s="75" t="s">
        <v>35</v>
      </c>
      <c r="C44" s="250">
        <v>4982432.3</v>
      </c>
      <c r="D44" s="218" t="s">
        <v>989</v>
      </c>
      <c r="E44" s="5"/>
    </row>
    <row r="45" spans="1:5" ht="16.5" thickBot="1">
      <c r="A45" s="131">
        <v>30</v>
      </c>
      <c r="B45" s="132" t="s">
        <v>182</v>
      </c>
      <c r="C45" s="255">
        <f>SUM(C38:C44)</f>
        <v>54253297.509999998</v>
      </c>
      <c r="D45" s="133"/>
      <c r="E45" s="4"/>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topLeftCell="C7" zoomScale="85" zoomScaleNormal="85" workbookViewId="0">
      <selection activeCell="C8" sqref="C8:S22"/>
    </sheetView>
  </sheetViews>
  <sheetFormatPr defaultColWidth="9.28515625" defaultRowHeight="12.75"/>
  <cols>
    <col min="1" max="1" width="10.5703125" style="1" bestFit="1" customWidth="1"/>
    <col min="2" max="2" width="95" style="1" customWidth="1"/>
    <col min="3" max="3" width="9.42578125" style="1" bestFit="1" customWidth="1"/>
    <col min="4" max="4" width="13.28515625" style="1" bestFit="1" customWidth="1"/>
    <col min="5" max="5" width="9.42578125" style="1" bestFit="1" customWidth="1"/>
    <col min="6" max="6" width="13.28515625" style="1" bestFit="1" customWidth="1"/>
    <col min="7" max="7" width="9.42578125" style="1" bestFit="1" customWidth="1"/>
    <col min="8" max="8" width="13.28515625" style="1" bestFit="1" customWidth="1"/>
    <col min="9" max="9" width="9.42578125" style="1" bestFit="1" customWidth="1"/>
    <col min="10" max="10" width="13.28515625" style="1" bestFit="1" customWidth="1"/>
    <col min="11" max="11" width="9.42578125" style="1" bestFit="1" customWidth="1"/>
    <col min="12" max="12" width="13.28515625" style="1" bestFit="1" customWidth="1"/>
    <col min="13" max="13" width="9.42578125" style="1" bestFit="1" customWidth="1"/>
    <col min="14" max="14" width="13.28515625" style="1" bestFit="1" customWidth="1"/>
    <col min="15" max="15" width="9.42578125" style="1" bestFit="1" customWidth="1"/>
    <col min="16" max="16" width="13.28515625" style="1" bestFit="1" customWidth="1"/>
    <col min="17" max="17" width="9.42578125" style="1" bestFit="1" customWidth="1"/>
    <col min="18" max="18" width="13.28515625" style="1" bestFit="1" customWidth="1"/>
    <col min="19" max="19" width="31.5703125" style="1" bestFit="1" customWidth="1"/>
    <col min="20" max="16384" width="9.28515625" style="9"/>
  </cols>
  <sheetData>
    <row r="1" spans="1:19">
      <c r="A1" s="1" t="s">
        <v>188</v>
      </c>
      <c r="B1" s="1" t="str">
        <f>Info!C2</f>
        <v>სს სილქ როუდ ბანკი</v>
      </c>
    </row>
    <row r="2" spans="1:19">
      <c r="A2" s="1" t="s">
        <v>189</v>
      </c>
      <c r="B2" s="447">
        <f>'1. key ratios'!B2</f>
        <v>44377</v>
      </c>
    </row>
    <row r="4" spans="1:19" ht="26.25" thickBot="1">
      <c r="A4" s="56" t="s">
        <v>414</v>
      </c>
      <c r="B4" s="280" t="s">
        <v>457</v>
      </c>
    </row>
    <row r="5" spans="1:19">
      <c r="A5" s="115"/>
      <c r="B5" s="117"/>
      <c r="C5" s="101" t="s">
        <v>0</v>
      </c>
      <c r="D5" s="101" t="s">
        <v>1</v>
      </c>
      <c r="E5" s="101" t="s">
        <v>2</v>
      </c>
      <c r="F5" s="101" t="s">
        <v>3</v>
      </c>
      <c r="G5" s="101" t="s">
        <v>4</v>
      </c>
      <c r="H5" s="101" t="s">
        <v>5</v>
      </c>
      <c r="I5" s="101" t="s">
        <v>237</v>
      </c>
      <c r="J5" s="101" t="s">
        <v>238</v>
      </c>
      <c r="K5" s="101" t="s">
        <v>239</v>
      </c>
      <c r="L5" s="101" t="s">
        <v>240</v>
      </c>
      <c r="M5" s="101" t="s">
        <v>241</v>
      </c>
      <c r="N5" s="101" t="s">
        <v>242</v>
      </c>
      <c r="O5" s="101" t="s">
        <v>444</v>
      </c>
      <c r="P5" s="101" t="s">
        <v>445</v>
      </c>
      <c r="Q5" s="101" t="s">
        <v>446</v>
      </c>
      <c r="R5" s="273" t="s">
        <v>447</v>
      </c>
      <c r="S5" s="102" t="s">
        <v>448</v>
      </c>
    </row>
    <row r="6" spans="1:19" ht="46.5" customHeight="1">
      <c r="A6" s="137"/>
      <c r="B6" s="676" t="s">
        <v>449</v>
      </c>
      <c r="C6" s="674">
        <v>0</v>
      </c>
      <c r="D6" s="675"/>
      <c r="E6" s="674">
        <v>0.2</v>
      </c>
      <c r="F6" s="675"/>
      <c r="G6" s="674">
        <v>0.35</v>
      </c>
      <c r="H6" s="675"/>
      <c r="I6" s="674">
        <v>0.5</v>
      </c>
      <c r="J6" s="675"/>
      <c r="K6" s="674">
        <v>0.75</v>
      </c>
      <c r="L6" s="675"/>
      <c r="M6" s="674">
        <v>1</v>
      </c>
      <c r="N6" s="675"/>
      <c r="O6" s="674">
        <v>1.5</v>
      </c>
      <c r="P6" s="675"/>
      <c r="Q6" s="674">
        <v>2.5</v>
      </c>
      <c r="R6" s="675"/>
      <c r="S6" s="672" t="s">
        <v>250</v>
      </c>
    </row>
    <row r="7" spans="1:19">
      <c r="A7" s="137"/>
      <c r="B7" s="677"/>
      <c r="C7" s="279" t="s">
        <v>442</v>
      </c>
      <c r="D7" s="279" t="s">
        <v>443</v>
      </c>
      <c r="E7" s="279" t="s">
        <v>442</v>
      </c>
      <c r="F7" s="279" t="s">
        <v>443</v>
      </c>
      <c r="G7" s="279" t="s">
        <v>442</v>
      </c>
      <c r="H7" s="279" t="s">
        <v>443</v>
      </c>
      <c r="I7" s="279" t="s">
        <v>442</v>
      </c>
      <c r="J7" s="279" t="s">
        <v>443</v>
      </c>
      <c r="K7" s="279" t="s">
        <v>442</v>
      </c>
      <c r="L7" s="279" t="s">
        <v>443</v>
      </c>
      <c r="M7" s="279" t="s">
        <v>442</v>
      </c>
      <c r="N7" s="279" t="s">
        <v>443</v>
      </c>
      <c r="O7" s="279" t="s">
        <v>442</v>
      </c>
      <c r="P7" s="279" t="s">
        <v>443</v>
      </c>
      <c r="Q7" s="279" t="s">
        <v>442</v>
      </c>
      <c r="R7" s="279" t="s">
        <v>443</v>
      </c>
      <c r="S7" s="673"/>
    </row>
    <row r="8" spans="1:19">
      <c r="A8" s="105">
        <v>1</v>
      </c>
      <c r="B8" s="158" t="s">
        <v>216</v>
      </c>
      <c r="C8" s="257">
        <v>42696565.140000008</v>
      </c>
      <c r="D8" s="257"/>
      <c r="E8" s="257">
        <v>0</v>
      </c>
      <c r="F8" s="274"/>
      <c r="G8" s="257">
        <v>0</v>
      </c>
      <c r="H8" s="257"/>
      <c r="I8" s="257">
        <v>0</v>
      </c>
      <c r="J8" s="257"/>
      <c r="K8" s="257">
        <v>0</v>
      </c>
      <c r="L8" s="257"/>
      <c r="M8" s="257">
        <v>2831507.43</v>
      </c>
      <c r="N8" s="257"/>
      <c r="O8" s="257">
        <v>0</v>
      </c>
      <c r="P8" s="257"/>
      <c r="Q8" s="257">
        <v>0</v>
      </c>
      <c r="R8" s="274"/>
      <c r="S8" s="283">
        <f>$C$6*SUM(C8:D8)+$E$6*SUM(E8:F8)+$G$6*SUM(G8:H8)+$I$6*SUM(I8:J8)+$K$6*SUM(K8:L8)+$M$6*SUM(M8:N8)+$O$6*SUM(O8:P8)+$Q$6*SUM(Q8:R8)</f>
        <v>2831507.43</v>
      </c>
    </row>
    <row r="9" spans="1:19">
      <c r="A9" s="105">
        <v>2</v>
      </c>
      <c r="B9" s="158" t="s">
        <v>217</v>
      </c>
      <c r="C9" s="257">
        <v>0</v>
      </c>
      <c r="D9" s="257"/>
      <c r="E9" s="257">
        <v>0</v>
      </c>
      <c r="F9" s="257"/>
      <c r="G9" s="257">
        <v>0</v>
      </c>
      <c r="H9" s="257"/>
      <c r="I9" s="257">
        <v>0</v>
      </c>
      <c r="J9" s="257"/>
      <c r="K9" s="257">
        <v>0</v>
      </c>
      <c r="L9" s="257"/>
      <c r="M9" s="257">
        <v>0</v>
      </c>
      <c r="N9" s="257"/>
      <c r="O9" s="257">
        <v>0</v>
      </c>
      <c r="P9" s="257"/>
      <c r="Q9" s="257">
        <v>0</v>
      </c>
      <c r="R9" s="274"/>
      <c r="S9" s="283">
        <f t="shared" ref="S9:S21" si="0">$C$6*SUM(C9:D9)+$E$6*SUM(E9:F9)+$G$6*SUM(G9:H9)+$I$6*SUM(I9:J9)+$K$6*SUM(K9:L9)+$M$6*SUM(M9:N9)+$O$6*SUM(O9:P9)+$Q$6*SUM(Q9:R9)</f>
        <v>0</v>
      </c>
    </row>
    <row r="10" spans="1:19">
      <c r="A10" s="105">
        <v>3</v>
      </c>
      <c r="B10" s="158" t="s">
        <v>218</v>
      </c>
      <c r="C10" s="257">
        <v>0</v>
      </c>
      <c r="D10" s="257"/>
      <c r="E10" s="257">
        <v>0</v>
      </c>
      <c r="F10" s="257"/>
      <c r="G10" s="257">
        <v>0</v>
      </c>
      <c r="H10" s="257"/>
      <c r="I10" s="257">
        <v>0</v>
      </c>
      <c r="J10" s="257"/>
      <c r="K10" s="257">
        <v>0</v>
      </c>
      <c r="L10" s="257"/>
      <c r="M10" s="257">
        <v>0</v>
      </c>
      <c r="N10" s="257"/>
      <c r="O10" s="257">
        <v>0</v>
      </c>
      <c r="P10" s="257"/>
      <c r="Q10" s="257">
        <v>0</v>
      </c>
      <c r="R10" s="274"/>
      <c r="S10" s="283">
        <f t="shared" si="0"/>
        <v>0</v>
      </c>
    </row>
    <row r="11" spans="1:19">
      <c r="A11" s="105">
        <v>4</v>
      </c>
      <c r="B11" s="158" t="s">
        <v>219</v>
      </c>
      <c r="C11" s="257">
        <v>0</v>
      </c>
      <c r="D11" s="257"/>
      <c r="E11" s="257">
        <v>0</v>
      </c>
      <c r="F11" s="257"/>
      <c r="G11" s="257">
        <v>0</v>
      </c>
      <c r="H11" s="257"/>
      <c r="I11" s="257">
        <v>0</v>
      </c>
      <c r="J11" s="257"/>
      <c r="K11" s="257">
        <v>0</v>
      </c>
      <c r="L11" s="257"/>
      <c r="M11" s="257">
        <v>0</v>
      </c>
      <c r="N11" s="257"/>
      <c r="O11" s="257">
        <v>0</v>
      </c>
      <c r="P11" s="257"/>
      <c r="Q11" s="257">
        <v>0</v>
      </c>
      <c r="R11" s="274"/>
      <c r="S11" s="283">
        <f t="shared" si="0"/>
        <v>0</v>
      </c>
    </row>
    <row r="12" spans="1:19">
      <c r="A12" s="105">
        <v>5</v>
      </c>
      <c r="B12" s="158" t="s">
        <v>220</v>
      </c>
      <c r="C12" s="257">
        <v>0</v>
      </c>
      <c r="D12" s="257"/>
      <c r="E12" s="257">
        <v>0</v>
      </c>
      <c r="F12" s="257"/>
      <c r="G12" s="257">
        <v>0</v>
      </c>
      <c r="H12" s="257"/>
      <c r="I12" s="257">
        <v>0</v>
      </c>
      <c r="J12" s="257"/>
      <c r="K12" s="257">
        <v>0</v>
      </c>
      <c r="L12" s="257"/>
      <c r="M12" s="257">
        <v>0</v>
      </c>
      <c r="N12" s="257"/>
      <c r="O12" s="257">
        <v>0</v>
      </c>
      <c r="P12" s="257"/>
      <c r="Q12" s="257">
        <v>0</v>
      </c>
      <c r="R12" s="274"/>
      <c r="S12" s="283">
        <f t="shared" si="0"/>
        <v>0</v>
      </c>
    </row>
    <row r="13" spans="1:19">
      <c r="A13" s="105">
        <v>6</v>
      </c>
      <c r="B13" s="158" t="s">
        <v>221</v>
      </c>
      <c r="C13" s="257">
        <v>0</v>
      </c>
      <c r="D13" s="257"/>
      <c r="E13" s="257">
        <v>259390.65</v>
      </c>
      <c r="F13" s="257"/>
      <c r="G13" s="257">
        <v>0</v>
      </c>
      <c r="H13" s="257"/>
      <c r="I13" s="257">
        <v>0</v>
      </c>
      <c r="J13" s="257"/>
      <c r="K13" s="257">
        <v>0</v>
      </c>
      <c r="L13" s="257"/>
      <c r="M13" s="257">
        <v>11803346.67</v>
      </c>
      <c r="N13" s="257"/>
      <c r="O13" s="257">
        <v>0</v>
      </c>
      <c r="P13" s="257"/>
      <c r="Q13" s="257">
        <v>0</v>
      </c>
      <c r="R13" s="274"/>
      <c r="S13" s="283">
        <f t="shared" si="0"/>
        <v>11855224.800000001</v>
      </c>
    </row>
    <row r="14" spans="1:19">
      <c r="A14" s="105">
        <v>7</v>
      </c>
      <c r="B14" s="158" t="s">
        <v>73</v>
      </c>
      <c r="C14" s="257">
        <v>0</v>
      </c>
      <c r="D14" s="257"/>
      <c r="E14" s="257">
        <v>0</v>
      </c>
      <c r="F14" s="257"/>
      <c r="G14" s="257">
        <v>0</v>
      </c>
      <c r="H14" s="257"/>
      <c r="I14" s="257">
        <v>0</v>
      </c>
      <c r="J14" s="257"/>
      <c r="K14" s="257">
        <v>0</v>
      </c>
      <c r="L14" s="257"/>
      <c r="M14" s="257">
        <v>5435379.7000000002</v>
      </c>
      <c r="N14" s="257">
        <v>156603</v>
      </c>
      <c r="O14" s="257">
        <v>0</v>
      </c>
      <c r="P14" s="257"/>
      <c r="Q14" s="257">
        <v>0</v>
      </c>
      <c r="R14" s="274"/>
      <c r="S14" s="283">
        <f t="shared" si="0"/>
        <v>5591982.7000000002</v>
      </c>
    </row>
    <row r="15" spans="1:19">
      <c r="A15" s="105">
        <v>8</v>
      </c>
      <c r="B15" s="158" t="s">
        <v>74</v>
      </c>
      <c r="C15" s="257">
        <v>0</v>
      </c>
      <c r="D15" s="257"/>
      <c r="E15" s="257">
        <v>0</v>
      </c>
      <c r="F15" s="257"/>
      <c r="G15" s="257">
        <v>0</v>
      </c>
      <c r="H15" s="257"/>
      <c r="I15" s="257">
        <v>0</v>
      </c>
      <c r="J15" s="257"/>
      <c r="K15" s="257">
        <v>0</v>
      </c>
      <c r="L15" s="257"/>
      <c r="M15" s="257">
        <v>5012498.54</v>
      </c>
      <c r="N15" s="257"/>
      <c r="O15" s="257">
        <v>0</v>
      </c>
      <c r="P15" s="257"/>
      <c r="Q15" s="257">
        <v>0</v>
      </c>
      <c r="R15" s="274"/>
      <c r="S15" s="283">
        <f t="shared" si="0"/>
        <v>5012498.54</v>
      </c>
    </row>
    <row r="16" spans="1:19">
      <c r="A16" s="105">
        <v>9</v>
      </c>
      <c r="B16" s="158" t="s">
        <v>75</v>
      </c>
      <c r="C16" s="257">
        <v>0</v>
      </c>
      <c r="D16" s="257"/>
      <c r="E16" s="257">
        <v>0</v>
      </c>
      <c r="F16" s="257"/>
      <c r="G16" s="257">
        <v>0</v>
      </c>
      <c r="H16" s="257"/>
      <c r="I16" s="257">
        <v>0</v>
      </c>
      <c r="J16" s="257"/>
      <c r="K16" s="257">
        <v>0</v>
      </c>
      <c r="L16" s="257"/>
      <c r="M16" s="257">
        <v>0</v>
      </c>
      <c r="N16" s="257"/>
      <c r="O16" s="257">
        <v>0</v>
      </c>
      <c r="P16" s="257"/>
      <c r="Q16" s="257">
        <v>0</v>
      </c>
      <c r="R16" s="274"/>
      <c r="S16" s="283">
        <f t="shared" si="0"/>
        <v>0</v>
      </c>
    </row>
    <row r="17" spans="1:19">
      <c r="A17" s="105">
        <v>10</v>
      </c>
      <c r="B17" s="158" t="s">
        <v>69</v>
      </c>
      <c r="C17" s="257">
        <v>0</v>
      </c>
      <c r="D17" s="257"/>
      <c r="E17" s="257">
        <v>0</v>
      </c>
      <c r="F17" s="257"/>
      <c r="G17" s="257">
        <v>0</v>
      </c>
      <c r="H17" s="257"/>
      <c r="I17" s="257">
        <v>0</v>
      </c>
      <c r="J17" s="257"/>
      <c r="K17" s="257">
        <v>0</v>
      </c>
      <c r="L17" s="257"/>
      <c r="M17" s="257">
        <v>956259.1799999997</v>
      </c>
      <c r="N17" s="257"/>
      <c r="O17" s="257">
        <v>0</v>
      </c>
      <c r="P17" s="257"/>
      <c r="Q17" s="257">
        <v>0</v>
      </c>
      <c r="R17" s="274"/>
      <c r="S17" s="283">
        <f t="shared" si="0"/>
        <v>956259.1799999997</v>
      </c>
    </row>
    <row r="18" spans="1:19">
      <c r="A18" s="105">
        <v>11</v>
      </c>
      <c r="B18" s="158" t="s">
        <v>70</v>
      </c>
      <c r="C18" s="257">
        <v>0</v>
      </c>
      <c r="D18" s="257"/>
      <c r="E18" s="257">
        <v>0</v>
      </c>
      <c r="F18" s="257"/>
      <c r="G18" s="257">
        <v>0</v>
      </c>
      <c r="H18" s="257"/>
      <c r="I18" s="257">
        <v>0</v>
      </c>
      <c r="J18" s="257"/>
      <c r="K18" s="257">
        <v>0</v>
      </c>
      <c r="L18" s="257"/>
      <c r="M18" s="257">
        <v>0</v>
      </c>
      <c r="N18" s="257"/>
      <c r="O18" s="257">
        <v>163532.44999999998</v>
      </c>
      <c r="P18" s="257"/>
      <c r="Q18" s="257">
        <v>0</v>
      </c>
      <c r="R18" s="274"/>
      <c r="S18" s="283">
        <f t="shared" si="0"/>
        <v>245298.67499999999</v>
      </c>
    </row>
    <row r="19" spans="1:19">
      <c r="A19" s="105">
        <v>12</v>
      </c>
      <c r="B19" s="158" t="s">
        <v>71</v>
      </c>
      <c r="C19" s="257">
        <v>0</v>
      </c>
      <c r="D19" s="257"/>
      <c r="E19" s="257">
        <v>0</v>
      </c>
      <c r="F19" s="257"/>
      <c r="G19" s="257">
        <v>0</v>
      </c>
      <c r="H19" s="257"/>
      <c r="I19" s="257">
        <v>0</v>
      </c>
      <c r="J19" s="257"/>
      <c r="K19" s="257">
        <v>0</v>
      </c>
      <c r="L19" s="257"/>
      <c r="M19" s="257">
        <v>0</v>
      </c>
      <c r="N19" s="257"/>
      <c r="O19" s="257">
        <v>0</v>
      </c>
      <c r="P19" s="257"/>
      <c r="Q19" s="257">
        <v>0</v>
      </c>
      <c r="R19" s="274"/>
      <c r="S19" s="283">
        <f t="shared" si="0"/>
        <v>0</v>
      </c>
    </row>
    <row r="20" spans="1:19">
      <c r="A20" s="105">
        <v>13</v>
      </c>
      <c r="B20" s="158" t="s">
        <v>72</v>
      </c>
      <c r="C20" s="257">
        <v>0</v>
      </c>
      <c r="D20" s="257"/>
      <c r="E20" s="257">
        <v>0</v>
      </c>
      <c r="F20" s="257"/>
      <c r="G20" s="257">
        <v>0</v>
      </c>
      <c r="H20" s="257"/>
      <c r="I20" s="257">
        <v>0</v>
      </c>
      <c r="J20" s="257"/>
      <c r="K20" s="257">
        <v>0</v>
      </c>
      <c r="L20" s="257"/>
      <c r="M20" s="257">
        <v>0</v>
      </c>
      <c r="N20" s="257"/>
      <c r="O20" s="257">
        <v>0</v>
      </c>
      <c r="P20" s="257"/>
      <c r="Q20" s="257">
        <v>0</v>
      </c>
      <c r="R20" s="274"/>
      <c r="S20" s="283">
        <f t="shared" si="0"/>
        <v>0</v>
      </c>
    </row>
    <row r="21" spans="1:19">
      <c r="A21" s="105">
        <v>14</v>
      </c>
      <c r="B21" s="158" t="s">
        <v>248</v>
      </c>
      <c r="C21" s="257">
        <v>1576905.18</v>
      </c>
      <c r="D21" s="257"/>
      <c r="E21" s="257">
        <v>89234.74</v>
      </c>
      <c r="F21" s="257"/>
      <c r="G21" s="257">
        <v>0</v>
      </c>
      <c r="H21" s="257"/>
      <c r="I21" s="257">
        <v>0</v>
      </c>
      <c r="J21" s="257"/>
      <c r="K21" s="257">
        <v>0</v>
      </c>
      <c r="L21" s="257"/>
      <c r="M21" s="257">
        <v>26213569.700000003</v>
      </c>
      <c r="N21" s="257"/>
      <c r="O21" s="257">
        <v>0</v>
      </c>
      <c r="P21" s="257"/>
      <c r="Q21" s="257">
        <v>0</v>
      </c>
      <c r="R21" s="274"/>
      <c r="S21" s="283">
        <f t="shared" si="0"/>
        <v>26231416.648000002</v>
      </c>
    </row>
    <row r="22" spans="1:19" ht="13.5" thickBot="1">
      <c r="A22" s="88"/>
      <c r="B22" s="142" t="s">
        <v>68</v>
      </c>
      <c r="C22" s="258">
        <f>SUM(C8:C21)</f>
        <v>44273470.320000008</v>
      </c>
      <c r="D22" s="258">
        <f t="shared" ref="D22:S22" si="1">SUM(D8:D21)</f>
        <v>0</v>
      </c>
      <c r="E22" s="258">
        <f t="shared" si="1"/>
        <v>348625.39</v>
      </c>
      <c r="F22" s="258">
        <f t="shared" si="1"/>
        <v>0</v>
      </c>
      <c r="G22" s="258">
        <f t="shared" si="1"/>
        <v>0</v>
      </c>
      <c r="H22" s="258">
        <f t="shared" si="1"/>
        <v>0</v>
      </c>
      <c r="I22" s="258">
        <f t="shared" si="1"/>
        <v>0</v>
      </c>
      <c r="J22" s="258">
        <f t="shared" si="1"/>
        <v>0</v>
      </c>
      <c r="K22" s="258">
        <f t="shared" si="1"/>
        <v>0</v>
      </c>
      <c r="L22" s="258">
        <f t="shared" si="1"/>
        <v>0</v>
      </c>
      <c r="M22" s="258">
        <f t="shared" si="1"/>
        <v>52252561.219999999</v>
      </c>
      <c r="N22" s="258">
        <f t="shared" si="1"/>
        <v>156603</v>
      </c>
      <c r="O22" s="258">
        <f t="shared" si="1"/>
        <v>163532.44999999998</v>
      </c>
      <c r="P22" s="258">
        <f t="shared" si="1"/>
        <v>0</v>
      </c>
      <c r="Q22" s="258">
        <f t="shared" si="1"/>
        <v>0</v>
      </c>
      <c r="R22" s="258">
        <f t="shared" si="1"/>
        <v>0</v>
      </c>
      <c r="S22" s="284">
        <f t="shared" si="1"/>
        <v>52724187.973000005</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topLeftCell="A7" zoomScale="70" zoomScaleNormal="70" workbookViewId="0">
      <selection activeCell="B2" sqref="B2"/>
    </sheetView>
  </sheetViews>
  <sheetFormatPr defaultColWidth="9.28515625" defaultRowHeight="12.75"/>
  <cols>
    <col min="1" max="1" width="10.5703125" style="1" bestFit="1" customWidth="1"/>
    <col min="2" max="2" width="74.5703125" style="1" customWidth="1"/>
    <col min="3" max="3" width="19" style="1" customWidth="1"/>
    <col min="4" max="4" width="19.5703125" style="1" customWidth="1"/>
    <col min="5" max="5" width="31.28515625" style="1" customWidth="1"/>
    <col min="6" max="6" width="29.28515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71093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28515625" style="1" customWidth="1"/>
    <col min="22" max="22" width="20" style="1" customWidth="1"/>
    <col min="23" max="16384" width="9.28515625" style="9"/>
  </cols>
  <sheetData>
    <row r="1" spans="1:22">
      <c r="A1" s="1" t="s">
        <v>188</v>
      </c>
      <c r="B1" s="1" t="str">
        <f>Info!C2</f>
        <v>სს სილქ როუდ ბანკი</v>
      </c>
    </row>
    <row r="2" spans="1:22">
      <c r="A2" s="1" t="s">
        <v>189</v>
      </c>
      <c r="B2" s="447">
        <f>'1. key ratios'!B2</f>
        <v>44377</v>
      </c>
    </row>
    <row r="4" spans="1:22" ht="27.75" thickBot="1">
      <c r="A4" s="1" t="s">
        <v>415</v>
      </c>
      <c r="B4" s="280" t="s">
        <v>458</v>
      </c>
      <c r="V4" s="184" t="s">
        <v>93</v>
      </c>
    </row>
    <row r="5" spans="1:22">
      <c r="A5" s="86"/>
      <c r="B5" s="87"/>
      <c r="C5" s="678" t="s">
        <v>198</v>
      </c>
      <c r="D5" s="679"/>
      <c r="E5" s="679"/>
      <c r="F5" s="679"/>
      <c r="G5" s="679"/>
      <c r="H5" s="679"/>
      <c r="I5" s="679"/>
      <c r="J5" s="679"/>
      <c r="K5" s="679"/>
      <c r="L5" s="680"/>
      <c r="M5" s="678" t="s">
        <v>199</v>
      </c>
      <c r="N5" s="679"/>
      <c r="O5" s="679"/>
      <c r="P5" s="679"/>
      <c r="Q5" s="679"/>
      <c r="R5" s="679"/>
      <c r="S5" s="680"/>
      <c r="T5" s="683" t="s">
        <v>456</v>
      </c>
      <c r="U5" s="683" t="s">
        <v>455</v>
      </c>
      <c r="V5" s="681" t="s">
        <v>200</v>
      </c>
    </row>
    <row r="6" spans="1:22" s="56" customFormat="1" ht="127.5">
      <c r="A6" s="103"/>
      <c r="B6" s="160"/>
      <c r="C6" s="84" t="s">
        <v>201</v>
      </c>
      <c r="D6" s="83" t="s">
        <v>202</v>
      </c>
      <c r="E6" s="81" t="s">
        <v>203</v>
      </c>
      <c r="F6" s="81" t="s">
        <v>450</v>
      </c>
      <c r="G6" s="83" t="s">
        <v>204</v>
      </c>
      <c r="H6" s="83" t="s">
        <v>205</v>
      </c>
      <c r="I6" s="83" t="s">
        <v>206</v>
      </c>
      <c r="J6" s="83" t="s">
        <v>247</v>
      </c>
      <c r="K6" s="83" t="s">
        <v>207</v>
      </c>
      <c r="L6" s="85" t="s">
        <v>208</v>
      </c>
      <c r="M6" s="84" t="s">
        <v>209</v>
      </c>
      <c r="N6" s="83" t="s">
        <v>210</v>
      </c>
      <c r="O6" s="83" t="s">
        <v>211</v>
      </c>
      <c r="P6" s="83" t="s">
        <v>212</v>
      </c>
      <c r="Q6" s="83" t="s">
        <v>213</v>
      </c>
      <c r="R6" s="83" t="s">
        <v>214</v>
      </c>
      <c r="S6" s="85" t="s">
        <v>215</v>
      </c>
      <c r="T6" s="684"/>
      <c r="U6" s="684"/>
      <c r="V6" s="682"/>
    </row>
    <row r="7" spans="1:22">
      <c r="A7" s="141">
        <v>1</v>
      </c>
      <c r="B7" s="140" t="s">
        <v>216</v>
      </c>
      <c r="C7" s="259"/>
      <c r="D7" s="257"/>
      <c r="E7" s="257"/>
      <c r="F7" s="257"/>
      <c r="G7" s="257"/>
      <c r="H7" s="257"/>
      <c r="I7" s="257"/>
      <c r="J7" s="257"/>
      <c r="K7" s="257"/>
      <c r="L7" s="260"/>
      <c r="M7" s="259"/>
      <c r="N7" s="257"/>
      <c r="O7" s="257"/>
      <c r="P7" s="257"/>
      <c r="Q7" s="257"/>
      <c r="R7" s="257"/>
      <c r="S7" s="260"/>
      <c r="T7" s="277"/>
      <c r="U7" s="276"/>
      <c r="V7" s="261">
        <f>SUM(C7:S7)</f>
        <v>0</v>
      </c>
    </row>
    <row r="8" spans="1:22">
      <c r="A8" s="141">
        <v>2</v>
      </c>
      <c r="B8" s="140" t="s">
        <v>217</v>
      </c>
      <c r="C8" s="259"/>
      <c r="D8" s="257"/>
      <c r="E8" s="257"/>
      <c r="F8" s="257"/>
      <c r="G8" s="257"/>
      <c r="H8" s="257"/>
      <c r="I8" s="257"/>
      <c r="J8" s="257"/>
      <c r="K8" s="257"/>
      <c r="L8" s="260"/>
      <c r="M8" s="259"/>
      <c r="N8" s="257"/>
      <c r="O8" s="257"/>
      <c r="P8" s="257"/>
      <c r="Q8" s="257"/>
      <c r="R8" s="257"/>
      <c r="S8" s="260"/>
      <c r="T8" s="276"/>
      <c r="U8" s="276"/>
      <c r="V8" s="261">
        <f t="shared" ref="V8:V20" si="0">SUM(C8:S8)</f>
        <v>0</v>
      </c>
    </row>
    <row r="9" spans="1:22">
      <c r="A9" s="141">
        <v>3</v>
      </c>
      <c r="B9" s="140" t="s">
        <v>218</v>
      </c>
      <c r="C9" s="259"/>
      <c r="D9" s="257"/>
      <c r="E9" s="257"/>
      <c r="F9" s="257"/>
      <c r="G9" s="257"/>
      <c r="H9" s="257"/>
      <c r="I9" s="257"/>
      <c r="J9" s="257"/>
      <c r="K9" s="257"/>
      <c r="L9" s="260"/>
      <c r="M9" s="259"/>
      <c r="N9" s="257"/>
      <c r="O9" s="257"/>
      <c r="P9" s="257"/>
      <c r="Q9" s="257"/>
      <c r="R9" s="257"/>
      <c r="S9" s="260"/>
      <c r="T9" s="276"/>
      <c r="U9" s="276"/>
      <c r="V9" s="261">
        <f>SUM(C9:S9)</f>
        <v>0</v>
      </c>
    </row>
    <row r="10" spans="1:22">
      <c r="A10" s="141">
        <v>4</v>
      </c>
      <c r="B10" s="140" t="s">
        <v>219</v>
      </c>
      <c r="C10" s="259"/>
      <c r="D10" s="257"/>
      <c r="E10" s="257"/>
      <c r="F10" s="257"/>
      <c r="G10" s="257"/>
      <c r="H10" s="257"/>
      <c r="I10" s="257"/>
      <c r="J10" s="257"/>
      <c r="K10" s="257"/>
      <c r="L10" s="260"/>
      <c r="M10" s="259"/>
      <c r="N10" s="257"/>
      <c r="O10" s="257"/>
      <c r="P10" s="257"/>
      <c r="Q10" s="257"/>
      <c r="R10" s="257"/>
      <c r="S10" s="260"/>
      <c r="T10" s="276"/>
      <c r="U10" s="276"/>
      <c r="V10" s="261">
        <f t="shared" si="0"/>
        <v>0</v>
      </c>
    </row>
    <row r="11" spans="1:22">
      <c r="A11" s="141">
        <v>5</v>
      </c>
      <c r="B11" s="140" t="s">
        <v>220</v>
      </c>
      <c r="C11" s="259"/>
      <c r="D11" s="257"/>
      <c r="E11" s="257"/>
      <c r="F11" s="257"/>
      <c r="G11" s="257"/>
      <c r="H11" s="257"/>
      <c r="I11" s="257"/>
      <c r="J11" s="257"/>
      <c r="K11" s="257"/>
      <c r="L11" s="260"/>
      <c r="M11" s="259"/>
      <c r="N11" s="257"/>
      <c r="O11" s="257"/>
      <c r="P11" s="257"/>
      <c r="Q11" s="257"/>
      <c r="R11" s="257"/>
      <c r="S11" s="260"/>
      <c r="T11" s="276"/>
      <c r="U11" s="276"/>
      <c r="V11" s="261">
        <f t="shared" si="0"/>
        <v>0</v>
      </c>
    </row>
    <row r="12" spans="1:22">
      <c r="A12" s="141">
        <v>6</v>
      </c>
      <c r="B12" s="140" t="s">
        <v>221</v>
      </c>
      <c r="C12" s="259"/>
      <c r="D12" s="257"/>
      <c r="E12" s="257"/>
      <c r="F12" s="257"/>
      <c r="G12" s="257"/>
      <c r="H12" s="257"/>
      <c r="I12" s="257"/>
      <c r="J12" s="257"/>
      <c r="K12" s="257"/>
      <c r="L12" s="260"/>
      <c r="M12" s="259"/>
      <c r="N12" s="257"/>
      <c r="O12" s="257"/>
      <c r="P12" s="257"/>
      <c r="Q12" s="257"/>
      <c r="R12" s="257"/>
      <c r="S12" s="260"/>
      <c r="T12" s="276"/>
      <c r="U12" s="276"/>
      <c r="V12" s="261">
        <f t="shared" si="0"/>
        <v>0</v>
      </c>
    </row>
    <row r="13" spans="1:22">
      <c r="A13" s="141">
        <v>7</v>
      </c>
      <c r="B13" s="140" t="s">
        <v>73</v>
      </c>
      <c r="C13" s="259"/>
      <c r="D13" s="257"/>
      <c r="E13" s="257"/>
      <c r="F13" s="257"/>
      <c r="G13" s="257"/>
      <c r="H13" s="257"/>
      <c r="I13" s="257"/>
      <c r="J13" s="257"/>
      <c r="K13" s="257"/>
      <c r="L13" s="260"/>
      <c r="M13" s="259"/>
      <c r="N13" s="257"/>
      <c r="O13" s="257"/>
      <c r="P13" s="257"/>
      <c r="Q13" s="257"/>
      <c r="R13" s="257"/>
      <c r="S13" s="260"/>
      <c r="T13" s="276"/>
      <c r="U13" s="276"/>
      <c r="V13" s="261">
        <f t="shared" si="0"/>
        <v>0</v>
      </c>
    </row>
    <row r="14" spans="1:22">
      <c r="A14" s="141">
        <v>8</v>
      </c>
      <c r="B14" s="140" t="s">
        <v>74</v>
      </c>
      <c r="C14" s="259"/>
      <c r="D14" s="257"/>
      <c r="E14" s="257"/>
      <c r="F14" s="257"/>
      <c r="G14" s="257"/>
      <c r="H14" s="257"/>
      <c r="I14" s="257"/>
      <c r="J14" s="257"/>
      <c r="K14" s="257"/>
      <c r="L14" s="260"/>
      <c r="M14" s="259"/>
      <c r="N14" s="257"/>
      <c r="O14" s="257"/>
      <c r="P14" s="257"/>
      <c r="Q14" s="257"/>
      <c r="R14" s="257"/>
      <c r="S14" s="260"/>
      <c r="T14" s="276"/>
      <c r="U14" s="276"/>
      <c r="V14" s="261">
        <f t="shared" si="0"/>
        <v>0</v>
      </c>
    </row>
    <row r="15" spans="1:22">
      <c r="A15" s="141">
        <v>9</v>
      </c>
      <c r="B15" s="140" t="s">
        <v>75</v>
      </c>
      <c r="C15" s="259"/>
      <c r="D15" s="257"/>
      <c r="E15" s="257"/>
      <c r="F15" s="257"/>
      <c r="G15" s="257"/>
      <c r="H15" s="257"/>
      <c r="I15" s="257"/>
      <c r="J15" s="257"/>
      <c r="K15" s="257"/>
      <c r="L15" s="260"/>
      <c r="M15" s="259"/>
      <c r="N15" s="257"/>
      <c r="O15" s="257"/>
      <c r="P15" s="257"/>
      <c r="Q15" s="257"/>
      <c r="R15" s="257"/>
      <c r="S15" s="260"/>
      <c r="T15" s="276"/>
      <c r="U15" s="276"/>
      <c r="V15" s="261">
        <f t="shared" si="0"/>
        <v>0</v>
      </c>
    </row>
    <row r="16" spans="1:22">
      <c r="A16" s="141">
        <v>10</v>
      </c>
      <c r="B16" s="140" t="s">
        <v>69</v>
      </c>
      <c r="C16" s="259"/>
      <c r="D16" s="257"/>
      <c r="E16" s="257"/>
      <c r="F16" s="257"/>
      <c r="G16" s="257"/>
      <c r="H16" s="257"/>
      <c r="I16" s="257"/>
      <c r="J16" s="257"/>
      <c r="K16" s="257"/>
      <c r="L16" s="260"/>
      <c r="M16" s="259"/>
      <c r="N16" s="257"/>
      <c r="O16" s="257"/>
      <c r="P16" s="257"/>
      <c r="Q16" s="257"/>
      <c r="R16" s="257"/>
      <c r="S16" s="260"/>
      <c r="T16" s="276"/>
      <c r="U16" s="276"/>
      <c r="V16" s="261">
        <f t="shared" si="0"/>
        <v>0</v>
      </c>
    </row>
    <row r="17" spans="1:22">
      <c r="A17" s="141">
        <v>11</v>
      </c>
      <c r="B17" s="140" t="s">
        <v>70</v>
      </c>
      <c r="C17" s="259"/>
      <c r="D17" s="257"/>
      <c r="E17" s="257"/>
      <c r="F17" s="257"/>
      <c r="G17" s="257"/>
      <c r="H17" s="257"/>
      <c r="I17" s="257"/>
      <c r="J17" s="257"/>
      <c r="K17" s="257"/>
      <c r="L17" s="260"/>
      <c r="M17" s="259"/>
      <c r="N17" s="257"/>
      <c r="O17" s="257"/>
      <c r="P17" s="257"/>
      <c r="Q17" s="257"/>
      <c r="R17" s="257"/>
      <c r="S17" s="260"/>
      <c r="T17" s="276"/>
      <c r="U17" s="276"/>
      <c r="V17" s="261">
        <f t="shared" si="0"/>
        <v>0</v>
      </c>
    </row>
    <row r="18" spans="1:22">
      <c r="A18" s="141">
        <v>12</v>
      </c>
      <c r="B18" s="140" t="s">
        <v>71</v>
      </c>
      <c r="C18" s="259"/>
      <c r="D18" s="257"/>
      <c r="E18" s="257"/>
      <c r="F18" s="257"/>
      <c r="G18" s="257"/>
      <c r="H18" s="257"/>
      <c r="I18" s="257"/>
      <c r="J18" s="257"/>
      <c r="K18" s="257"/>
      <c r="L18" s="260"/>
      <c r="M18" s="259"/>
      <c r="N18" s="257"/>
      <c r="O18" s="257"/>
      <c r="P18" s="257"/>
      <c r="Q18" s="257"/>
      <c r="R18" s="257"/>
      <c r="S18" s="260"/>
      <c r="T18" s="276"/>
      <c r="U18" s="276"/>
      <c r="V18" s="261">
        <f t="shared" si="0"/>
        <v>0</v>
      </c>
    </row>
    <row r="19" spans="1:22">
      <c r="A19" s="141">
        <v>13</v>
      </c>
      <c r="B19" s="140" t="s">
        <v>72</v>
      </c>
      <c r="C19" s="259"/>
      <c r="D19" s="257"/>
      <c r="E19" s="257"/>
      <c r="F19" s="257"/>
      <c r="G19" s="257"/>
      <c r="H19" s="257"/>
      <c r="I19" s="257"/>
      <c r="J19" s="257"/>
      <c r="K19" s="257"/>
      <c r="L19" s="260"/>
      <c r="M19" s="259"/>
      <c r="N19" s="257"/>
      <c r="O19" s="257"/>
      <c r="P19" s="257"/>
      <c r="Q19" s="257"/>
      <c r="R19" s="257"/>
      <c r="S19" s="260"/>
      <c r="T19" s="276"/>
      <c r="U19" s="276"/>
      <c r="V19" s="261">
        <f t="shared" si="0"/>
        <v>0</v>
      </c>
    </row>
    <row r="20" spans="1:22">
      <c r="A20" s="141">
        <v>14</v>
      </c>
      <c r="B20" s="140" t="s">
        <v>248</v>
      </c>
      <c r="C20" s="259"/>
      <c r="D20" s="257"/>
      <c r="E20" s="257"/>
      <c r="F20" s="257"/>
      <c r="G20" s="257"/>
      <c r="H20" s="257"/>
      <c r="I20" s="257"/>
      <c r="J20" s="257"/>
      <c r="K20" s="257"/>
      <c r="L20" s="260"/>
      <c r="M20" s="259"/>
      <c r="N20" s="257"/>
      <c r="O20" s="257"/>
      <c r="P20" s="257"/>
      <c r="Q20" s="257"/>
      <c r="R20" s="257"/>
      <c r="S20" s="260"/>
      <c r="T20" s="276"/>
      <c r="U20" s="276"/>
      <c r="V20" s="261">
        <f t="shared" si="0"/>
        <v>0</v>
      </c>
    </row>
    <row r="21" spans="1:22" ht="13.5" thickBot="1">
      <c r="A21" s="88"/>
      <c r="B21" s="89" t="s">
        <v>68</v>
      </c>
      <c r="C21" s="262">
        <f>SUM(C7:C20)</f>
        <v>0</v>
      </c>
      <c r="D21" s="258">
        <f t="shared" ref="D21:V21" si="1">SUM(D7:D20)</f>
        <v>0</v>
      </c>
      <c r="E21" s="258">
        <f t="shared" si="1"/>
        <v>0</v>
      </c>
      <c r="F21" s="258">
        <f t="shared" si="1"/>
        <v>0</v>
      </c>
      <c r="G21" s="258">
        <f t="shared" si="1"/>
        <v>0</v>
      </c>
      <c r="H21" s="258">
        <f t="shared" si="1"/>
        <v>0</v>
      </c>
      <c r="I21" s="258">
        <f t="shared" si="1"/>
        <v>0</v>
      </c>
      <c r="J21" s="258">
        <f t="shared" si="1"/>
        <v>0</v>
      </c>
      <c r="K21" s="258">
        <f t="shared" si="1"/>
        <v>0</v>
      </c>
      <c r="L21" s="263">
        <f t="shared" si="1"/>
        <v>0</v>
      </c>
      <c r="M21" s="262">
        <f t="shared" si="1"/>
        <v>0</v>
      </c>
      <c r="N21" s="258">
        <f t="shared" si="1"/>
        <v>0</v>
      </c>
      <c r="O21" s="258">
        <f t="shared" si="1"/>
        <v>0</v>
      </c>
      <c r="P21" s="258">
        <f t="shared" si="1"/>
        <v>0</v>
      </c>
      <c r="Q21" s="258">
        <f t="shared" si="1"/>
        <v>0</v>
      </c>
      <c r="R21" s="258">
        <f t="shared" si="1"/>
        <v>0</v>
      </c>
      <c r="S21" s="263">
        <f t="shared" si="1"/>
        <v>0</v>
      </c>
      <c r="T21" s="263">
        <f>SUM(T7:T20)</f>
        <v>0</v>
      </c>
      <c r="U21" s="263">
        <f t="shared" si="1"/>
        <v>0</v>
      </c>
      <c r="V21" s="264">
        <f t="shared" si="1"/>
        <v>0</v>
      </c>
    </row>
    <row r="24" spans="1:22">
      <c r="C24" s="60"/>
      <c r="D24" s="60"/>
      <c r="E24" s="60"/>
    </row>
    <row r="25" spans="1:22">
      <c r="A25" s="55"/>
      <c r="B25" s="55"/>
      <c r="D25" s="60"/>
      <c r="E25" s="60"/>
    </row>
    <row r="26" spans="1:22">
      <c r="A26" s="55"/>
      <c r="B26" s="82"/>
      <c r="D26" s="60"/>
      <c r="E26" s="60"/>
    </row>
    <row r="27" spans="1:22">
      <c r="A27" s="55"/>
      <c r="B27" s="55"/>
      <c r="D27" s="60"/>
      <c r="E27" s="60"/>
    </row>
    <row r="28" spans="1:22">
      <c r="A28" s="55"/>
      <c r="B28" s="82"/>
      <c r="D28" s="60"/>
      <c r="E28" s="6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topLeftCell="C8" zoomScaleNormal="100" workbookViewId="0">
      <selection activeCell="C8" sqref="C8:H22"/>
    </sheetView>
  </sheetViews>
  <sheetFormatPr defaultColWidth="9.28515625" defaultRowHeight="12.75"/>
  <cols>
    <col min="1" max="1" width="10.5703125" style="1" bestFit="1" customWidth="1"/>
    <col min="2" max="2" width="101.7109375" style="1" customWidth="1"/>
    <col min="3" max="3" width="13.7109375" style="1" customWidth="1"/>
    <col min="4" max="4" width="14.7109375" style="1" bestFit="1" customWidth="1"/>
    <col min="5" max="5" width="17.7109375" style="1" customWidth="1"/>
    <col min="6" max="6" width="15.7109375" style="1" customWidth="1"/>
    <col min="7" max="7" width="17.42578125" style="1" customWidth="1"/>
    <col min="8" max="8" width="15.28515625" style="1" customWidth="1"/>
    <col min="9" max="16384" width="9.28515625" style="9"/>
  </cols>
  <sheetData>
    <row r="1" spans="1:9">
      <c r="A1" s="1" t="s">
        <v>188</v>
      </c>
      <c r="B1" s="1" t="str">
        <f>Info!C2</f>
        <v>სს სილქ როუდ ბანკი</v>
      </c>
    </row>
    <row r="2" spans="1:9">
      <c r="A2" s="1" t="s">
        <v>189</v>
      </c>
      <c r="B2" s="447">
        <f>'1. key ratios'!B2</f>
        <v>44377</v>
      </c>
    </row>
    <row r="4" spans="1:9" ht="13.5" thickBot="1">
      <c r="A4" s="1" t="s">
        <v>416</v>
      </c>
      <c r="B4" s="50" t="s">
        <v>459</v>
      </c>
    </row>
    <row r="5" spans="1:9">
      <c r="A5" s="86"/>
      <c r="B5" s="138"/>
      <c r="C5" s="143" t="s">
        <v>0</v>
      </c>
      <c r="D5" s="143" t="s">
        <v>1</v>
      </c>
      <c r="E5" s="143" t="s">
        <v>2</v>
      </c>
      <c r="F5" s="143" t="s">
        <v>3</v>
      </c>
      <c r="G5" s="275" t="s">
        <v>4</v>
      </c>
      <c r="H5" s="144" t="s">
        <v>5</v>
      </c>
      <c r="I5" s="18"/>
    </row>
    <row r="6" spans="1:9" ht="15" customHeight="1">
      <c r="A6" s="137"/>
      <c r="B6" s="16"/>
      <c r="C6" s="676" t="s">
        <v>451</v>
      </c>
      <c r="D6" s="687" t="s">
        <v>472</v>
      </c>
      <c r="E6" s="688"/>
      <c r="F6" s="676" t="s">
        <v>478</v>
      </c>
      <c r="G6" s="676" t="s">
        <v>479</v>
      </c>
      <c r="H6" s="685" t="s">
        <v>453</v>
      </c>
      <c r="I6" s="18"/>
    </row>
    <row r="7" spans="1:9" ht="63.75">
      <c r="A7" s="137"/>
      <c r="B7" s="16"/>
      <c r="C7" s="677"/>
      <c r="D7" s="278" t="s">
        <v>454</v>
      </c>
      <c r="E7" s="278" t="s">
        <v>452</v>
      </c>
      <c r="F7" s="677"/>
      <c r="G7" s="677"/>
      <c r="H7" s="686"/>
      <c r="I7" s="18"/>
    </row>
    <row r="8" spans="1:9">
      <c r="A8" s="78">
        <v>1</v>
      </c>
      <c r="B8" s="62" t="s">
        <v>216</v>
      </c>
      <c r="C8" s="257">
        <v>45528072.570000008</v>
      </c>
      <c r="D8" s="257"/>
      <c r="E8" s="257"/>
      <c r="F8" s="257">
        <v>2831507.43</v>
      </c>
      <c r="G8" s="274">
        <v>2831507.43</v>
      </c>
      <c r="H8" s="281">
        <f>G8/(C8+E8)</f>
        <v>6.2192560988531209E-2</v>
      </c>
    </row>
    <row r="9" spans="1:9" ht="15" customHeight="1">
      <c r="A9" s="78">
        <v>2</v>
      </c>
      <c r="B9" s="62" t="s">
        <v>217</v>
      </c>
      <c r="C9" s="257">
        <v>0</v>
      </c>
      <c r="D9" s="257"/>
      <c r="E9" s="257"/>
      <c r="F9" s="257">
        <v>0</v>
      </c>
      <c r="G9" s="274">
        <v>0</v>
      </c>
      <c r="H9" s="281" t="e">
        <f t="shared" ref="H9:H21" si="0">G9/(C9+E9)</f>
        <v>#DIV/0!</v>
      </c>
    </row>
    <row r="10" spans="1:9">
      <c r="A10" s="78">
        <v>3</v>
      </c>
      <c r="B10" s="62" t="s">
        <v>218</v>
      </c>
      <c r="C10" s="257">
        <v>0</v>
      </c>
      <c r="D10" s="257"/>
      <c r="E10" s="257"/>
      <c r="F10" s="257">
        <v>0</v>
      </c>
      <c r="G10" s="274">
        <v>0</v>
      </c>
      <c r="H10" s="281" t="e">
        <f t="shared" si="0"/>
        <v>#DIV/0!</v>
      </c>
    </row>
    <row r="11" spans="1:9">
      <c r="A11" s="78">
        <v>4</v>
      </c>
      <c r="B11" s="62" t="s">
        <v>219</v>
      </c>
      <c r="C11" s="257">
        <v>0</v>
      </c>
      <c r="D11" s="257"/>
      <c r="E11" s="257"/>
      <c r="F11" s="257">
        <v>0</v>
      </c>
      <c r="G11" s="274">
        <v>0</v>
      </c>
      <c r="H11" s="281" t="e">
        <f t="shared" si="0"/>
        <v>#DIV/0!</v>
      </c>
    </row>
    <row r="12" spans="1:9">
      <c r="A12" s="78">
        <v>5</v>
      </c>
      <c r="B12" s="62" t="s">
        <v>220</v>
      </c>
      <c r="C12" s="257">
        <v>0</v>
      </c>
      <c r="D12" s="257"/>
      <c r="E12" s="257"/>
      <c r="F12" s="257">
        <v>0</v>
      </c>
      <c r="G12" s="274">
        <v>0</v>
      </c>
      <c r="H12" s="281" t="e">
        <f t="shared" si="0"/>
        <v>#DIV/0!</v>
      </c>
    </row>
    <row r="13" spans="1:9">
      <c r="A13" s="78">
        <v>6</v>
      </c>
      <c r="B13" s="62" t="s">
        <v>221</v>
      </c>
      <c r="C13" s="257">
        <v>12062737.32</v>
      </c>
      <c r="D13" s="257"/>
      <c r="E13" s="257"/>
      <c r="F13" s="257">
        <v>11855224.800000001</v>
      </c>
      <c r="G13" s="274">
        <v>11855224.800000001</v>
      </c>
      <c r="H13" s="281">
        <f t="shared" si="0"/>
        <v>0.9827972279844025</v>
      </c>
    </row>
    <row r="14" spans="1:9">
      <c r="A14" s="78">
        <v>7</v>
      </c>
      <c r="B14" s="62" t="s">
        <v>73</v>
      </c>
      <c r="C14" s="257">
        <v>5435379.7000000002</v>
      </c>
      <c r="D14" s="257">
        <v>240254.98</v>
      </c>
      <c r="E14" s="257">
        <v>156603</v>
      </c>
      <c r="F14" s="257">
        <v>5591982.7000000002</v>
      </c>
      <c r="G14" s="274">
        <v>5591982.7000000002</v>
      </c>
      <c r="H14" s="281">
        <f>G14/(C14+E14)</f>
        <v>1</v>
      </c>
    </row>
    <row r="15" spans="1:9">
      <c r="A15" s="78">
        <v>8</v>
      </c>
      <c r="B15" s="62" t="s">
        <v>74</v>
      </c>
      <c r="C15" s="257">
        <v>5012498.54</v>
      </c>
      <c r="D15" s="257"/>
      <c r="E15" s="257"/>
      <c r="F15" s="257">
        <v>5012498.54</v>
      </c>
      <c r="G15" s="274">
        <v>5012498.54</v>
      </c>
      <c r="H15" s="281">
        <f t="shared" si="0"/>
        <v>1</v>
      </c>
    </row>
    <row r="16" spans="1:9">
      <c r="A16" s="78">
        <v>9</v>
      </c>
      <c r="B16" s="62" t="s">
        <v>75</v>
      </c>
      <c r="C16" s="257">
        <v>0</v>
      </c>
      <c r="D16" s="257"/>
      <c r="E16" s="257"/>
      <c r="F16" s="257">
        <v>0</v>
      </c>
      <c r="G16" s="274">
        <v>0</v>
      </c>
      <c r="H16" s="281" t="e">
        <f t="shared" si="0"/>
        <v>#DIV/0!</v>
      </c>
    </row>
    <row r="17" spans="1:8">
      <c r="A17" s="78">
        <v>10</v>
      </c>
      <c r="B17" s="62" t="s">
        <v>69</v>
      </c>
      <c r="C17" s="257">
        <v>956259.1799999997</v>
      </c>
      <c r="D17" s="257"/>
      <c r="E17" s="257"/>
      <c r="F17" s="257">
        <v>956259.1799999997</v>
      </c>
      <c r="G17" s="274">
        <v>956259.1799999997</v>
      </c>
      <c r="H17" s="281">
        <f t="shared" si="0"/>
        <v>1</v>
      </c>
    </row>
    <row r="18" spans="1:8">
      <c r="A18" s="78">
        <v>11</v>
      </c>
      <c r="B18" s="62" t="s">
        <v>70</v>
      </c>
      <c r="C18" s="257">
        <v>163532.44999999998</v>
      </c>
      <c r="D18" s="257"/>
      <c r="E18" s="257"/>
      <c r="F18" s="257">
        <v>245298.67499999999</v>
      </c>
      <c r="G18" s="274">
        <v>245298.67499999999</v>
      </c>
      <c r="H18" s="281">
        <f t="shared" si="0"/>
        <v>1.5</v>
      </c>
    </row>
    <row r="19" spans="1:8">
      <c r="A19" s="78">
        <v>12</v>
      </c>
      <c r="B19" s="62" t="s">
        <v>71</v>
      </c>
      <c r="C19" s="257">
        <v>0</v>
      </c>
      <c r="D19" s="257"/>
      <c r="E19" s="257"/>
      <c r="F19" s="257">
        <v>0</v>
      </c>
      <c r="G19" s="274">
        <v>0</v>
      </c>
      <c r="H19" s="281" t="e">
        <f t="shared" si="0"/>
        <v>#DIV/0!</v>
      </c>
    </row>
    <row r="20" spans="1:8">
      <c r="A20" s="78">
        <v>13</v>
      </c>
      <c r="B20" s="62" t="s">
        <v>72</v>
      </c>
      <c r="C20" s="257">
        <v>0</v>
      </c>
      <c r="D20" s="257"/>
      <c r="E20" s="257"/>
      <c r="F20" s="257">
        <v>0</v>
      </c>
      <c r="G20" s="274">
        <v>0</v>
      </c>
      <c r="H20" s="281" t="e">
        <f t="shared" si="0"/>
        <v>#DIV/0!</v>
      </c>
    </row>
    <row r="21" spans="1:8">
      <c r="A21" s="78">
        <v>14</v>
      </c>
      <c r="B21" s="62" t="s">
        <v>248</v>
      </c>
      <c r="C21" s="257">
        <v>27879709.620000001</v>
      </c>
      <c r="D21" s="257"/>
      <c r="E21" s="257"/>
      <c r="F21" s="257">
        <v>26231416.648000002</v>
      </c>
      <c r="G21" s="274">
        <v>26231416.648000002</v>
      </c>
      <c r="H21" s="281">
        <f t="shared" si="0"/>
        <v>0.94087840244872678</v>
      </c>
    </row>
    <row r="22" spans="1:8" ht="13.5" thickBot="1">
      <c r="A22" s="139"/>
      <c r="B22" s="145" t="s">
        <v>68</v>
      </c>
      <c r="C22" s="258">
        <f>SUM(C8:C21)</f>
        <v>97038189.38000001</v>
      </c>
      <c r="D22" s="258">
        <f>SUM(D8:D21)</f>
        <v>240254.98</v>
      </c>
      <c r="E22" s="258">
        <f>SUM(E8:E21)</f>
        <v>156603</v>
      </c>
      <c r="F22" s="258">
        <f>SUM(F8:F21)</f>
        <v>52724187.973000005</v>
      </c>
      <c r="G22" s="258">
        <f>SUM(G8:G21)</f>
        <v>52724187.973000005</v>
      </c>
      <c r="H22" s="282">
        <f>G22/(C22+E22)</f>
        <v>0.54245898038308049</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90" zoomScaleNormal="90" workbookViewId="0">
      <pane xSplit="2" ySplit="6" topLeftCell="H17" activePane="bottomRight" state="frozen"/>
      <selection pane="topRight" activeCell="C1" sqref="C1"/>
      <selection pane="bottomLeft" activeCell="A6" sqref="A6"/>
      <selection pane="bottomRight" activeCell="F23" sqref="F23:K25"/>
    </sheetView>
  </sheetViews>
  <sheetFormatPr defaultColWidth="9.28515625" defaultRowHeight="12.75"/>
  <cols>
    <col min="1" max="1" width="10.5703125" style="1" bestFit="1" customWidth="1"/>
    <col min="2" max="2" width="66.7109375" style="1" customWidth="1"/>
    <col min="3" max="11" width="12.7109375" style="1" customWidth="1"/>
    <col min="12" max="16384" width="9.28515625" style="1"/>
  </cols>
  <sheetData>
    <row r="1" spans="1:11">
      <c r="A1" s="1" t="s">
        <v>188</v>
      </c>
      <c r="B1" s="1" t="str">
        <f>Info!C2</f>
        <v>სს სილქ როუდ ბანკი</v>
      </c>
    </row>
    <row r="2" spans="1:11">
      <c r="A2" s="1" t="s">
        <v>189</v>
      </c>
      <c r="B2" s="447">
        <f>'1. key ratios'!B2</f>
        <v>44377</v>
      </c>
    </row>
    <row r="4" spans="1:11" ht="13.5" thickBot="1">
      <c r="A4" s="1" t="s">
        <v>521</v>
      </c>
      <c r="B4" s="50" t="s">
        <v>520</v>
      </c>
    </row>
    <row r="5" spans="1:11" ht="30" customHeight="1">
      <c r="A5" s="692"/>
      <c r="B5" s="693"/>
      <c r="C5" s="690" t="s">
        <v>553</v>
      </c>
      <c r="D5" s="690"/>
      <c r="E5" s="690"/>
      <c r="F5" s="690" t="s">
        <v>554</v>
      </c>
      <c r="G5" s="690"/>
      <c r="H5" s="690"/>
      <c r="I5" s="690" t="s">
        <v>555</v>
      </c>
      <c r="J5" s="690"/>
      <c r="K5" s="691"/>
    </row>
    <row r="6" spans="1:11">
      <c r="A6" s="316"/>
      <c r="B6" s="317"/>
      <c r="C6" s="318" t="s">
        <v>27</v>
      </c>
      <c r="D6" s="318" t="s">
        <v>96</v>
      </c>
      <c r="E6" s="318" t="s">
        <v>68</v>
      </c>
      <c r="F6" s="318" t="s">
        <v>27</v>
      </c>
      <c r="G6" s="318" t="s">
        <v>96</v>
      </c>
      <c r="H6" s="318" t="s">
        <v>68</v>
      </c>
      <c r="I6" s="318" t="s">
        <v>27</v>
      </c>
      <c r="J6" s="318" t="s">
        <v>96</v>
      </c>
      <c r="K6" s="320" t="s">
        <v>68</v>
      </c>
    </row>
    <row r="7" spans="1:11">
      <c r="A7" s="321" t="s">
        <v>491</v>
      </c>
      <c r="B7" s="315"/>
      <c r="C7" s="315"/>
      <c r="D7" s="315"/>
      <c r="E7" s="315"/>
      <c r="F7" s="315"/>
      <c r="G7" s="315"/>
      <c r="H7" s="315"/>
      <c r="I7" s="315"/>
      <c r="J7" s="315"/>
      <c r="K7" s="322"/>
    </row>
    <row r="8" spans="1:11">
      <c r="A8" s="314">
        <v>1</v>
      </c>
      <c r="B8" s="290" t="s">
        <v>491</v>
      </c>
      <c r="C8" s="288"/>
      <c r="D8" s="288"/>
      <c r="E8" s="288"/>
      <c r="F8" s="291">
        <v>41417556.769999996</v>
      </c>
      <c r="G8" s="291">
        <v>12016584.049999999</v>
      </c>
      <c r="H8" s="291">
        <v>53434140.819999993</v>
      </c>
      <c r="I8" s="291">
        <v>37731625.149999999</v>
      </c>
      <c r="J8" s="291">
        <v>2756512.98</v>
      </c>
      <c r="K8" s="301">
        <v>40488138.129999995</v>
      </c>
    </row>
    <row r="9" spans="1:11">
      <c r="A9" s="321" t="s">
        <v>492</v>
      </c>
      <c r="B9" s="315"/>
      <c r="C9" s="315"/>
      <c r="D9" s="315"/>
      <c r="E9" s="315"/>
      <c r="F9" s="315"/>
      <c r="G9" s="315"/>
      <c r="H9" s="315"/>
      <c r="I9" s="315"/>
      <c r="J9" s="315"/>
      <c r="K9" s="322"/>
    </row>
    <row r="10" spans="1:11">
      <c r="A10" s="323">
        <v>2</v>
      </c>
      <c r="B10" s="292" t="s">
        <v>493</v>
      </c>
      <c r="C10" s="292">
        <v>2080452.86</v>
      </c>
      <c r="D10" s="293">
        <v>1423963.42</v>
      </c>
      <c r="E10" s="293">
        <v>3504416.2800000003</v>
      </c>
      <c r="F10" s="293">
        <v>820788.99780000013</v>
      </c>
      <c r="G10" s="293">
        <v>501352.61894999997</v>
      </c>
      <c r="H10" s="293">
        <v>1322141.61675</v>
      </c>
      <c r="I10" s="293">
        <v>106645.6295</v>
      </c>
      <c r="J10" s="293">
        <v>77572.470000000016</v>
      </c>
      <c r="K10" s="324">
        <v>184218.09950000001</v>
      </c>
    </row>
    <row r="11" spans="1:11">
      <c r="A11" s="323">
        <v>3</v>
      </c>
      <c r="B11" s="292" t="s">
        <v>494</v>
      </c>
      <c r="C11" s="292">
        <v>18016551.649999999</v>
      </c>
      <c r="D11" s="293">
        <v>5194321.1400000006</v>
      </c>
      <c r="E11" s="293">
        <v>23210872.789999999</v>
      </c>
      <c r="F11" s="293">
        <v>14097164.28325</v>
      </c>
      <c r="G11" s="293">
        <v>3633999.5294999992</v>
      </c>
      <c r="H11" s="293">
        <v>17731163.812750001</v>
      </c>
      <c r="I11" s="293">
        <v>11865575.43</v>
      </c>
      <c r="J11" s="293">
        <v>1557811.0350000001</v>
      </c>
      <c r="K11" s="324">
        <v>13423386.465</v>
      </c>
    </row>
    <row r="12" spans="1:11">
      <c r="A12" s="323">
        <v>4</v>
      </c>
      <c r="B12" s="292" t="s">
        <v>495</v>
      </c>
      <c r="C12" s="292">
        <v>19581458.120000001</v>
      </c>
      <c r="D12" s="293">
        <v>0</v>
      </c>
      <c r="E12" s="293">
        <v>19581458.120000001</v>
      </c>
      <c r="F12" s="293"/>
      <c r="G12" s="293"/>
      <c r="H12" s="293">
        <v>0</v>
      </c>
      <c r="I12" s="293"/>
      <c r="J12" s="293"/>
      <c r="K12" s="324">
        <v>0</v>
      </c>
    </row>
    <row r="13" spans="1:11">
      <c r="A13" s="323">
        <v>5</v>
      </c>
      <c r="B13" s="292" t="s">
        <v>496</v>
      </c>
      <c r="C13" s="292">
        <v>179031.83000000002</v>
      </c>
      <c r="D13" s="293">
        <v>66542.64</v>
      </c>
      <c r="E13" s="293">
        <v>245574.47000000003</v>
      </c>
      <c r="F13" s="293">
        <v>22598.5798</v>
      </c>
      <c r="G13" s="293">
        <v>3327.1320000000001</v>
      </c>
      <c r="H13" s="293">
        <v>25925.711800000001</v>
      </c>
      <c r="I13" s="293">
        <v>9263.39</v>
      </c>
      <c r="J13" s="293">
        <v>4990.6980000000003</v>
      </c>
      <c r="K13" s="324">
        <v>14254.088</v>
      </c>
    </row>
    <row r="14" spans="1:11">
      <c r="A14" s="323">
        <v>6</v>
      </c>
      <c r="B14" s="292" t="s">
        <v>511</v>
      </c>
      <c r="C14" s="292">
        <v>0</v>
      </c>
      <c r="D14" s="293">
        <v>0</v>
      </c>
      <c r="E14" s="293">
        <v>0</v>
      </c>
      <c r="F14" s="293">
        <v>0</v>
      </c>
      <c r="G14" s="293">
        <v>0</v>
      </c>
      <c r="H14" s="293">
        <v>0</v>
      </c>
      <c r="I14" s="293">
        <v>0</v>
      </c>
      <c r="J14" s="293">
        <v>0</v>
      </c>
      <c r="K14" s="324">
        <v>0</v>
      </c>
    </row>
    <row r="15" spans="1:11">
      <c r="A15" s="323">
        <v>7</v>
      </c>
      <c r="B15" s="292" t="s">
        <v>498</v>
      </c>
      <c r="C15" s="292">
        <v>1935552.06</v>
      </c>
      <c r="D15" s="293">
        <v>926796.78999999992</v>
      </c>
      <c r="E15" s="293">
        <v>2862348.85</v>
      </c>
      <c r="F15" s="293">
        <v>1725904.68</v>
      </c>
      <c r="G15" s="293">
        <v>918101.33</v>
      </c>
      <c r="H15" s="293">
        <v>2644006.0099999998</v>
      </c>
      <c r="I15" s="293">
        <v>1725904.68</v>
      </c>
      <c r="J15" s="293">
        <v>918101.33</v>
      </c>
      <c r="K15" s="324">
        <v>2644006.0099999998</v>
      </c>
    </row>
    <row r="16" spans="1:11">
      <c r="A16" s="323">
        <v>8</v>
      </c>
      <c r="B16" s="294" t="s">
        <v>499</v>
      </c>
      <c r="C16" s="292">
        <v>41793046.519999996</v>
      </c>
      <c r="D16" s="293">
        <v>7611623.9900000002</v>
      </c>
      <c r="E16" s="293">
        <v>49404670.509999998</v>
      </c>
      <c r="F16" s="293">
        <v>16666456.54085</v>
      </c>
      <c r="G16" s="293">
        <v>5056780.6104499996</v>
      </c>
      <c r="H16" s="293">
        <v>21723237.151299998</v>
      </c>
      <c r="I16" s="293">
        <v>13707389.1295</v>
      </c>
      <c r="J16" s="293">
        <v>2558475.5330000003</v>
      </c>
      <c r="K16" s="324">
        <v>16265864.6625</v>
      </c>
    </row>
    <row r="17" spans="1:11">
      <c r="A17" s="321" t="s">
        <v>500</v>
      </c>
      <c r="B17" s="315"/>
      <c r="C17" s="315"/>
      <c r="D17" s="315"/>
      <c r="E17" s="315"/>
      <c r="F17" s="315"/>
      <c r="G17" s="315"/>
      <c r="H17" s="315"/>
      <c r="I17" s="315"/>
      <c r="J17" s="315"/>
      <c r="K17" s="322"/>
    </row>
    <row r="18" spans="1:11">
      <c r="A18" s="323">
        <v>9</v>
      </c>
      <c r="B18" s="292" t="s">
        <v>501</v>
      </c>
      <c r="C18" s="292">
        <v>0</v>
      </c>
      <c r="D18" s="293">
        <v>0</v>
      </c>
      <c r="E18" s="293">
        <v>0</v>
      </c>
      <c r="F18" s="293"/>
      <c r="G18" s="293"/>
      <c r="H18" s="293">
        <v>0</v>
      </c>
      <c r="I18" s="293"/>
      <c r="J18" s="293"/>
      <c r="K18" s="324">
        <v>0</v>
      </c>
    </row>
    <row r="19" spans="1:11">
      <c r="A19" s="323">
        <v>10</v>
      </c>
      <c r="B19" s="292" t="s">
        <v>502</v>
      </c>
      <c r="C19" s="292">
        <v>10515566.57</v>
      </c>
      <c r="D19" s="293">
        <v>11636341.539999999</v>
      </c>
      <c r="E19" s="293">
        <v>22151908.109999999</v>
      </c>
      <c r="F19" s="293">
        <v>130048.03499999999</v>
      </c>
      <c r="G19" s="293">
        <v>24599.775000000001</v>
      </c>
      <c r="H19" s="293">
        <v>154647.81</v>
      </c>
      <c r="I19" s="293">
        <v>3815979.6550000003</v>
      </c>
      <c r="J19" s="293">
        <v>9288904.9649999999</v>
      </c>
      <c r="K19" s="324">
        <v>13104884.620000001</v>
      </c>
    </row>
    <row r="20" spans="1:11">
      <c r="A20" s="323">
        <v>11</v>
      </c>
      <c r="B20" s="292" t="s">
        <v>503</v>
      </c>
      <c r="C20" s="292">
        <v>2773370.55</v>
      </c>
      <c r="D20" s="293">
        <v>0</v>
      </c>
      <c r="E20" s="293">
        <v>2773370.55</v>
      </c>
      <c r="F20" s="293"/>
      <c r="G20" s="293">
        <v>0</v>
      </c>
      <c r="H20" s="293">
        <v>0</v>
      </c>
      <c r="I20" s="293">
        <v>0</v>
      </c>
      <c r="J20" s="293">
        <v>0</v>
      </c>
      <c r="K20" s="324">
        <v>0</v>
      </c>
    </row>
    <row r="21" spans="1:11" ht="13.5" thickBot="1">
      <c r="A21" s="201">
        <v>12</v>
      </c>
      <c r="B21" s="325" t="s">
        <v>504</v>
      </c>
      <c r="C21" s="326">
        <v>13288937.120000001</v>
      </c>
      <c r="D21" s="327">
        <v>11636341.539999999</v>
      </c>
      <c r="E21" s="326">
        <v>24925278.66</v>
      </c>
      <c r="F21" s="327">
        <v>130048.03499999999</v>
      </c>
      <c r="G21" s="327">
        <v>24599.775000000001</v>
      </c>
      <c r="H21" s="327">
        <v>154647.81</v>
      </c>
      <c r="I21" s="327">
        <v>3815979.6550000003</v>
      </c>
      <c r="J21" s="327">
        <v>9288904.9649999999</v>
      </c>
      <c r="K21" s="328">
        <v>13104884.620000001</v>
      </c>
    </row>
    <row r="22" spans="1:11" ht="38.25" customHeight="1" thickBot="1">
      <c r="A22" s="312"/>
      <c r="B22" s="313"/>
      <c r="C22" s="313"/>
      <c r="D22" s="313"/>
      <c r="E22" s="313"/>
      <c r="F22" s="689" t="s">
        <v>505</v>
      </c>
      <c r="G22" s="690"/>
      <c r="H22" s="690"/>
      <c r="I22" s="689" t="s">
        <v>506</v>
      </c>
      <c r="J22" s="690"/>
      <c r="K22" s="691"/>
    </row>
    <row r="23" spans="1:11">
      <c r="A23" s="302">
        <v>13</v>
      </c>
      <c r="B23" s="295" t="s">
        <v>491</v>
      </c>
      <c r="C23" s="311"/>
      <c r="D23" s="311"/>
      <c r="E23" s="311"/>
      <c r="F23" s="296">
        <v>41417556.769999996</v>
      </c>
      <c r="G23" s="296">
        <v>12016584.049999999</v>
      </c>
      <c r="H23" s="296">
        <v>53434140.819999993</v>
      </c>
      <c r="I23" s="296">
        <v>37731625.149999999</v>
      </c>
      <c r="J23" s="296">
        <v>2756512.98</v>
      </c>
      <c r="K23" s="303">
        <v>40488138.129999995</v>
      </c>
    </row>
    <row r="24" spans="1:11" ht="13.5" thickBot="1">
      <c r="A24" s="304">
        <v>14</v>
      </c>
      <c r="B24" s="297" t="s">
        <v>507</v>
      </c>
      <c r="C24" s="329"/>
      <c r="D24" s="309"/>
      <c r="E24" s="310"/>
      <c r="F24" s="298">
        <v>16536408.505849998</v>
      </c>
      <c r="G24" s="298">
        <v>5032180.8354499992</v>
      </c>
      <c r="H24" s="298">
        <v>21568589.341299996</v>
      </c>
      <c r="I24" s="298">
        <v>9891409.4745000005</v>
      </c>
      <c r="J24" s="298">
        <v>639618.88325000007</v>
      </c>
      <c r="K24" s="305">
        <v>4365203.1740000006</v>
      </c>
    </row>
    <row r="25" spans="1:11" ht="13.5" thickBot="1">
      <c r="A25" s="306">
        <v>15</v>
      </c>
      <c r="B25" s="299" t="s">
        <v>508</v>
      </c>
      <c r="C25" s="308"/>
      <c r="D25" s="308"/>
      <c r="E25" s="308"/>
      <c r="F25" s="300">
        <v>2.5046283027749299</v>
      </c>
      <c r="G25" s="300">
        <v>2.3879475803705739</v>
      </c>
      <c r="H25" s="300">
        <v>2.4774054517178441</v>
      </c>
      <c r="I25" s="300">
        <v>3.8145852971987382</v>
      </c>
      <c r="J25" s="300">
        <v>4.3096178868168202</v>
      </c>
      <c r="K25" s="307">
        <v>9.2752012944449476</v>
      </c>
    </row>
    <row r="28" spans="1:11" ht="51">
      <c r="B28" s="17" t="s">
        <v>552</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C6" activePane="bottomRight" state="frozen"/>
      <selection pane="topRight" activeCell="B1" sqref="B1"/>
      <selection pane="bottomLeft" activeCell="A5" sqref="A5"/>
      <selection pane="bottomRight" activeCell="C8" sqref="C8"/>
    </sheetView>
  </sheetViews>
  <sheetFormatPr defaultColWidth="9.28515625" defaultRowHeight="15"/>
  <cols>
    <col min="1" max="1" width="10.5703125" style="57" bestFit="1" customWidth="1"/>
    <col min="2" max="2" width="95" style="57" customWidth="1"/>
    <col min="3" max="3" width="12.5703125" style="57" bestFit="1" customWidth="1"/>
    <col min="4" max="4" width="10" style="57" bestFit="1" customWidth="1"/>
    <col min="5" max="5" width="18.28515625" style="57" bestFit="1" customWidth="1"/>
    <col min="6" max="13" width="10.7109375" style="57" customWidth="1"/>
    <col min="14" max="14" width="31" style="57" bestFit="1" customWidth="1"/>
    <col min="15" max="16384" width="9.28515625" style="9"/>
  </cols>
  <sheetData>
    <row r="1" spans="1:14">
      <c r="A1" s="1" t="s">
        <v>188</v>
      </c>
      <c r="B1" s="57" t="str">
        <f>Info!C2</f>
        <v>სს სილქ როუდ ბანკი</v>
      </c>
    </row>
    <row r="2" spans="1:14" ht="14.25" customHeight="1">
      <c r="A2" s="57" t="s">
        <v>189</v>
      </c>
      <c r="B2" s="447">
        <f>'1. key ratios'!B2</f>
        <v>44377</v>
      </c>
    </row>
    <row r="3" spans="1:14" ht="14.25" customHeight="1"/>
    <row r="4" spans="1:14" ht="15.75" thickBot="1">
      <c r="A4" s="1" t="s">
        <v>417</v>
      </c>
      <c r="B4" s="80" t="s">
        <v>77</v>
      </c>
    </row>
    <row r="5" spans="1:14" s="19" customFormat="1" ht="12.75">
      <c r="A5" s="154"/>
      <c r="B5" s="155"/>
      <c r="C5" s="156" t="s">
        <v>0</v>
      </c>
      <c r="D5" s="156" t="s">
        <v>1</v>
      </c>
      <c r="E5" s="156" t="s">
        <v>2</v>
      </c>
      <c r="F5" s="156" t="s">
        <v>3</v>
      </c>
      <c r="G5" s="156" t="s">
        <v>4</v>
      </c>
      <c r="H5" s="156" t="s">
        <v>5</v>
      </c>
      <c r="I5" s="156" t="s">
        <v>237</v>
      </c>
      <c r="J5" s="156" t="s">
        <v>238</v>
      </c>
      <c r="K5" s="156" t="s">
        <v>239</v>
      </c>
      <c r="L5" s="156" t="s">
        <v>240</v>
      </c>
      <c r="M5" s="156" t="s">
        <v>241</v>
      </c>
      <c r="N5" s="157" t="s">
        <v>242</v>
      </c>
    </row>
    <row r="6" spans="1:14" ht="45">
      <c r="A6" s="146"/>
      <c r="B6" s="90"/>
      <c r="C6" s="91" t="s">
        <v>87</v>
      </c>
      <c r="D6" s="92" t="s">
        <v>76</v>
      </c>
      <c r="E6" s="93" t="s">
        <v>86</v>
      </c>
      <c r="F6" s="94">
        <v>0</v>
      </c>
      <c r="G6" s="94">
        <v>0.2</v>
      </c>
      <c r="H6" s="94">
        <v>0.35</v>
      </c>
      <c r="I6" s="94">
        <v>0.5</v>
      </c>
      <c r="J6" s="94">
        <v>0.75</v>
      </c>
      <c r="K6" s="94">
        <v>1</v>
      </c>
      <c r="L6" s="94">
        <v>1.5</v>
      </c>
      <c r="M6" s="94">
        <v>2.5</v>
      </c>
      <c r="N6" s="147" t="s">
        <v>77</v>
      </c>
    </row>
    <row r="7" spans="1:14">
      <c r="A7" s="148">
        <v>1</v>
      </c>
      <c r="B7" s="95" t="s">
        <v>78</v>
      </c>
      <c r="C7" s="265">
        <f>SUM(C8:C13)</f>
        <v>28486000</v>
      </c>
      <c r="D7" s="90"/>
      <c r="E7" s="268">
        <f t="shared" ref="E7:M7" si="0">SUM(E8:E13)</f>
        <v>569720</v>
      </c>
      <c r="F7" s="265">
        <f>SUM(F8:F13)</f>
        <v>0</v>
      </c>
      <c r="G7" s="265">
        <f t="shared" si="0"/>
        <v>0</v>
      </c>
      <c r="H7" s="265">
        <f t="shared" si="0"/>
        <v>0</v>
      </c>
      <c r="I7" s="265">
        <f t="shared" si="0"/>
        <v>0</v>
      </c>
      <c r="J7" s="265">
        <f t="shared" si="0"/>
        <v>0</v>
      </c>
      <c r="K7" s="265">
        <f t="shared" si="0"/>
        <v>569720</v>
      </c>
      <c r="L7" s="265">
        <f t="shared" si="0"/>
        <v>0</v>
      </c>
      <c r="M7" s="265">
        <f t="shared" si="0"/>
        <v>0</v>
      </c>
      <c r="N7" s="149">
        <f>SUM(N8:N13)</f>
        <v>569720</v>
      </c>
    </row>
    <row r="8" spans="1:14">
      <c r="A8" s="148">
        <v>1.1000000000000001</v>
      </c>
      <c r="B8" s="96" t="s">
        <v>79</v>
      </c>
      <c r="C8" s="266">
        <v>28486000</v>
      </c>
      <c r="D8" s="97">
        <v>0.02</v>
      </c>
      <c r="E8" s="268">
        <f>C8*D8</f>
        <v>569720</v>
      </c>
      <c r="F8" s="266"/>
      <c r="G8" s="266"/>
      <c r="H8" s="266"/>
      <c r="I8" s="266"/>
      <c r="J8" s="266"/>
      <c r="K8" s="266">
        <f>E8</f>
        <v>569720</v>
      </c>
      <c r="L8" s="266"/>
      <c r="M8" s="266"/>
      <c r="N8" s="149">
        <f>SUMPRODUCT($F$6:$M$6,F8:M8)</f>
        <v>569720</v>
      </c>
    </row>
    <row r="9" spans="1:14">
      <c r="A9" s="148">
        <v>1.2</v>
      </c>
      <c r="B9" s="96" t="s">
        <v>80</v>
      </c>
      <c r="C9" s="266">
        <v>0</v>
      </c>
      <c r="D9" s="97">
        <v>0.05</v>
      </c>
      <c r="E9" s="268">
        <f>C9*D9</f>
        <v>0</v>
      </c>
      <c r="F9" s="266"/>
      <c r="G9" s="266"/>
      <c r="H9" s="266"/>
      <c r="I9" s="266"/>
      <c r="J9" s="266"/>
      <c r="K9" s="266"/>
      <c r="L9" s="266"/>
      <c r="M9" s="266"/>
      <c r="N9" s="149">
        <f t="shared" ref="N9:N12" si="1">SUMPRODUCT($F$6:$M$6,F9:M9)</f>
        <v>0</v>
      </c>
    </row>
    <row r="10" spans="1:14">
      <c r="A10" s="148">
        <v>1.3</v>
      </c>
      <c r="B10" s="96" t="s">
        <v>81</v>
      </c>
      <c r="C10" s="266">
        <v>0</v>
      </c>
      <c r="D10" s="97">
        <v>0.08</v>
      </c>
      <c r="E10" s="268">
        <f>C10*D10</f>
        <v>0</v>
      </c>
      <c r="F10" s="266"/>
      <c r="G10" s="266"/>
      <c r="H10" s="266"/>
      <c r="I10" s="266"/>
      <c r="J10" s="266"/>
      <c r="K10" s="266"/>
      <c r="L10" s="266"/>
      <c r="M10" s="266"/>
      <c r="N10" s="149">
        <f>SUMPRODUCT($F$6:$M$6,F10:M10)</f>
        <v>0</v>
      </c>
    </row>
    <row r="11" spans="1:14">
      <c r="A11" s="148">
        <v>1.4</v>
      </c>
      <c r="B11" s="96" t="s">
        <v>82</v>
      </c>
      <c r="C11" s="266">
        <v>0</v>
      </c>
      <c r="D11" s="97">
        <v>0.11</v>
      </c>
      <c r="E11" s="268">
        <f>C11*D11</f>
        <v>0</v>
      </c>
      <c r="F11" s="266"/>
      <c r="G11" s="266"/>
      <c r="H11" s="266"/>
      <c r="I11" s="266"/>
      <c r="J11" s="266"/>
      <c r="K11" s="266"/>
      <c r="L11" s="266"/>
      <c r="M11" s="266"/>
      <c r="N11" s="149">
        <f t="shared" si="1"/>
        <v>0</v>
      </c>
    </row>
    <row r="12" spans="1:14">
      <c r="A12" s="148">
        <v>1.5</v>
      </c>
      <c r="B12" s="96" t="s">
        <v>83</v>
      </c>
      <c r="C12" s="266">
        <v>0</v>
      </c>
      <c r="D12" s="97">
        <v>0.14000000000000001</v>
      </c>
      <c r="E12" s="268">
        <f>C12*D12</f>
        <v>0</v>
      </c>
      <c r="F12" s="266"/>
      <c r="G12" s="266"/>
      <c r="H12" s="266"/>
      <c r="I12" s="266"/>
      <c r="J12" s="266"/>
      <c r="K12" s="266"/>
      <c r="L12" s="266"/>
      <c r="M12" s="266"/>
      <c r="N12" s="149">
        <f t="shared" si="1"/>
        <v>0</v>
      </c>
    </row>
    <row r="13" spans="1:14">
      <c r="A13" s="148">
        <v>1.6</v>
      </c>
      <c r="B13" s="98" t="s">
        <v>84</v>
      </c>
      <c r="C13" s="266">
        <v>0</v>
      </c>
      <c r="D13" s="99"/>
      <c r="E13" s="266"/>
      <c r="F13" s="266"/>
      <c r="G13" s="266"/>
      <c r="H13" s="266"/>
      <c r="I13" s="266"/>
      <c r="J13" s="266"/>
      <c r="K13" s="266"/>
      <c r="L13" s="266"/>
      <c r="M13" s="266"/>
      <c r="N13" s="149">
        <f>SUMPRODUCT($F$6:$M$6,F13:M13)</f>
        <v>0</v>
      </c>
    </row>
    <row r="14" spans="1:14">
      <c r="A14" s="148">
        <v>2</v>
      </c>
      <c r="B14" s="100" t="s">
        <v>85</v>
      </c>
      <c r="C14" s="265">
        <f>SUM(C15:C20)</f>
        <v>0</v>
      </c>
      <c r="D14" s="90"/>
      <c r="E14" s="268">
        <f t="shared" ref="E14:M14" si="2">SUM(E15:E20)</f>
        <v>0</v>
      </c>
      <c r="F14" s="266">
        <f t="shared" si="2"/>
        <v>0</v>
      </c>
      <c r="G14" s="266">
        <f t="shared" si="2"/>
        <v>0</v>
      </c>
      <c r="H14" s="266">
        <f t="shared" si="2"/>
        <v>0</v>
      </c>
      <c r="I14" s="266">
        <f t="shared" si="2"/>
        <v>0</v>
      </c>
      <c r="J14" s="266">
        <f t="shared" si="2"/>
        <v>0</v>
      </c>
      <c r="K14" s="266">
        <f t="shared" si="2"/>
        <v>0</v>
      </c>
      <c r="L14" s="266">
        <f t="shared" si="2"/>
        <v>0</v>
      </c>
      <c r="M14" s="266">
        <f t="shared" si="2"/>
        <v>0</v>
      </c>
      <c r="N14" s="149">
        <f>SUM(N15:N20)</f>
        <v>0</v>
      </c>
    </row>
    <row r="15" spans="1:14">
      <c r="A15" s="148">
        <v>2.1</v>
      </c>
      <c r="B15" s="98" t="s">
        <v>79</v>
      </c>
      <c r="C15" s="266"/>
      <c r="D15" s="97">
        <v>5.0000000000000001E-3</v>
      </c>
      <c r="E15" s="268">
        <f>C15*D15</f>
        <v>0</v>
      </c>
      <c r="F15" s="266"/>
      <c r="G15" s="266"/>
      <c r="H15" s="266"/>
      <c r="I15" s="266"/>
      <c r="J15" s="266"/>
      <c r="K15" s="266"/>
      <c r="L15" s="266"/>
      <c r="M15" s="266"/>
      <c r="N15" s="149">
        <f>SUMPRODUCT($F$6:$M$6,F15:M15)</f>
        <v>0</v>
      </c>
    </row>
    <row r="16" spans="1:14">
      <c r="A16" s="148">
        <v>2.2000000000000002</v>
      </c>
      <c r="B16" s="98" t="s">
        <v>80</v>
      </c>
      <c r="C16" s="266"/>
      <c r="D16" s="97">
        <v>0.01</v>
      </c>
      <c r="E16" s="268">
        <f>C16*D16</f>
        <v>0</v>
      </c>
      <c r="F16" s="266"/>
      <c r="G16" s="266"/>
      <c r="H16" s="266"/>
      <c r="I16" s="266"/>
      <c r="J16" s="266"/>
      <c r="K16" s="266"/>
      <c r="L16" s="266"/>
      <c r="M16" s="266"/>
      <c r="N16" s="149">
        <f t="shared" ref="N16:N20" si="3">SUMPRODUCT($F$6:$M$6,F16:M16)</f>
        <v>0</v>
      </c>
    </row>
    <row r="17" spans="1:14">
      <c r="A17" s="148">
        <v>2.2999999999999998</v>
      </c>
      <c r="B17" s="98" t="s">
        <v>81</v>
      </c>
      <c r="C17" s="266"/>
      <c r="D17" s="97">
        <v>0.02</v>
      </c>
      <c r="E17" s="268">
        <f>C17*D17</f>
        <v>0</v>
      </c>
      <c r="F17" s="266"/>
      <c r="G17" s="266"/>
      <c r="H17" s="266"/>
      <c r="I17" s="266"/>
      <c r="J17" s="266"/>
      <c r="K17" s="266"/>
      <c r="L17" s="266"/>
      <c r="M17" s="266"/>
      <c r="N17" s="149">
        <f t="shared" si="3"/>
        <v>0</v>
      </c>
    </row>
    <row r="18" spans="1:14">
      <c r="A18" s="148">
        <v>2.4</v>
      </c>
      <c r="B18" s="98" t="s">
        <v>82</v>
      </c>
      <c r="C18" s="266"/>
      <c r="D18" s="97">
        <v>0.03</v>
      </c>
      <c r="E18" s="268">
        <f>C18*D18</f>
        <v>0</v>
      </c>
      <c r="F18" s="266"/>
      <c r="G18" s="266"/>
      <c r="H18" s="266"/>
      <c r="I18" s="266"/>
      <c r="J18" s="266"/>
      <c r="K18" s="266"/>
      <c r="L18" s="266"/>
      <c r="M18" s="266"/>
      <c r="N18" s="149">
        <f t="shared" si="3"/>
        <v>0</v>
      </c>
    </row>
    <row r="19" spans="1:14">
      <c r="A19" s="148">
        <v>2.5</v>
      </c>
      <c r="B19" s="98" t="s">
        <v>83</v>
      </c>
      <c r="C19" s="266"/>
      <c r="D19" s="97">
        <v>0.04</v>
      </c>
      <c r="E19" s="268">
        <f>C19*D19</f>
        <v>0</v>
      </c>
      <c r="F19" s="266"/>
      <c r="G19" s="266"/>
      <c r="H19" s="266"/>
      <c r="I19" s="266"/>
      <c r="J19" s="266"/>
      <c r="K19" s="266"/>
      <c r="L19" s="266"/>
      <c r="M19" s="266"/>
      <c r="N19" s="149">
        <f t="shared" si="3"/>
        <v>0</v>
      </c>
    </row>
    <row r="20" spans="1:14">
      <c r="A20" s="148">
        <v>2.6</v>
      </c>
      <c r="B20" s="98" t="s">
        <v>84</v>
      </c>
      <c r="C20" s="266"/>
      <c r="D20" s="99"/>
      <c r="E20" s="269"/>
      <c r="F20" s="266"/>
      <c r="G20" s="266"/>
      <c r="H20" s="266"/>
      <c r="I20" s="266"/>
      <c r="J20" s="266"/>
      <c r="K20" s="266"/>
      <c r="L20" s="266"/>
      <c r="M20" s="266"/>
      <c r="N20" s="149">
        <f t="shared" si="3"/>
        <v>0</v>
      </c>
    </row>
    <row r="21" spans="1:14" ht="15.75" thickBot="1">
      <c r="A21" s="150">
        <v>3</v>
      </c>
      <c r="B21" s="151" t="s">
        <v>68</v>
      </c>
      <c r="C21" s="267">
        <f>C14+C7</f>
        <v>28486000</v>
      </c>
      <c r="D21" s="152"/>
      <c r="E21" s="270">
        <f>E14+E7</f>
        <v>569720</v>
      </c>
      <c r="F21" s="271">
        <f>F7+F14</f>
        <v>0</v>
      </c>
      <c r="G21" s="271">
        <f t="shared" ref="G21:L21" si="4">G7+G14</f>
        <v>0</v>
      </c>
      <c r="H21" s="271">
        <f t="shared" si="4"/>
        <v>0</v>
      </c>
      <c r="I21" s="271">
        <f t="shared" si="4"/>
        <v>0</v>
      </c>
      <c r="J21" s="271">
        <f t="shared" si="4"/>
        <v>0</v>
      </c>
      <c r="K21" s="271">
        <f t="shared" si="4"/>
        <v>569720</v>
      </c>
      <c r="L21" s="271">
        <f t="shared" si="4"/>
        <v>0</v>
      </c>
      <c r="M21" s="271">
        <f>M7+M14</f>
        <v>0</v>
      </c>
      <c r="N21" s="153">
        <f>N14+N7</f>
        <v>569720</v>
      </c>
    </row>
    <row r="22" spans="1:14">
      <c r="E22" s="272"/>
      <c r="F22" s="272"/>
      <c r="G22" s="272"/>
      <c r="H22" s="272"/>
      <c r="I22" s="272"/>
      <c r="J22" s="272"/>
      <c r="K22" s="272"/>
      <c r="L22" s="272"/>
      <c r="M22" s="272"/>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3"/>
  <sheetViews>
    <sheetView topLeftCell="A34" workbookViewId="0">
      <selection activeCell="C41" sqref="C6:C41"/>
    </sheetView>
  </sheetViews>
  <sheetFormatPr defaultRowHeight="15"/>
  <cols>
    <col min="1" max="1" width="11.42578125" customWidth="1"/>
    <col min="2" max="2" width="76.7109375" style="2" customWidth="1"/>
    <col min="3" max="3" width="22.7109375" customWidth="1"/>
  </cols>
  <sheetData>
    <row r="1" spans="1:3">
      <c r="A1" s="1" t="s">
        <v>188</v>
      </c>
      <c r="B1" t="str">
        <f>Info!C2</f>
        <v>სს სილქ როუდ ბანკი</v>
      </c>
    </row>
    <row r="2" spans="1:3">
      <c r="A2" s="1" t="s">
        <v>189</v>
      </c>
      <c r="B2" s="447">
        <f>'1. key ratios'!B2</f>
        <v>44377</v>
      </c>
    </row>
    <row r="3" spans="1:3">
      <c r="A3" s="1"/>
      <c r="B3"/>
    </row>
    <row r="4" spans="1:3">
      <c r="A4" s="1" t="s">
        <v>597</v>
      </c>
      <c r="B4" t="s">
        <v>556</v>
      </c>
    </row>
    <row r="5" spans="1:3">
      <c r="A5" s="376"/>
      <c r="B5" s="376" t="s">
        <v>557</v>
      </c>
      <c r="C5" s="388"/>
    </row>
    <row r="6" spans="1:3">
      <c r="A6" s="377">
        <v>1</v>
      </c>
      <c r="B6" s="389" t="s">
        <v>609</v>
      </c>
      <c r="C6" s="390">
        <v>97108368.380000025</v>
      </c>
    </row>
    <row r="7" spans="1:3">
      <c r="A7" s="377">
        <v>2</v>
      </c>
      <c r="B7" s="389" t="s">
        <v>558</v>
      </c>
      <c r="C7" s="390">
        <v>-5259056.74</v>
      </c>
    </row>
    <row r="8" spans="1:3">
      <c r="A8" s="378">
        <v>3</v>
      </c>
      <c r="B8" s="391" t="s">
        <v>559</v>
      </c>
      <c r="C8" s="392">
        <v>91849311.64000003</v>
      </c>
    </row>
    <row r="9" spans="1:3">
      <c r="A9" s="379"/>
      <c r="B9" s="379" t="s">
        <v>560</v>
      </c>
      <c r="C9" s="393"/>
    </row>
    <row r="10" spans="1:3">
      <c r="A10" s="380">
        <v>4</v>
      </c>
      <c r="B10" s="394" t="s">
        <v>561</v>
      </c>
      <c r="C10" s="390"/>
    </row>
    <row r="11" spans="1:3">
      <c r="A11" s="380">
        <v>5</v>
      </c>
      <c r="B11" s="395" t="s">
        <v>562</v>
      </c>
      <c r="C11" s="390"/>
    </row>
    <row r="12" spans="1:3">
      <c r="A12" s="380" t="s">
        <v>563</v>
      </c>
      <c r="B12" s="389" t="s">
        <v>564</v>
      </c>
      <c r="C12" s="392">
        <v>569720</v>
      </c>
    </row>
    <row r="13" spans="1:3">
      <c r="A13" s="381">
        <v>6</v>
      </c>
      <c r="B13" s="396" t="s">
        <v>565</v>
      </c>
      <c r="C13" s="390"/>
    </row>
    <row r="14" spans="1:3">
      <c r="A14" s="381">
        <v>7</v>
      </c>
      <c r="B14" s="397" t="s">
        <v>566</v>
      </c>
      <c r="C14" s="390"/>
    </row>
    <row r="15" spans="1:3">
      <c r="A15" s="382">
        <v>8</v>
      </c>
      <c r="B15" s="389" t="s">
        <v>567</v>
      </c>
      <c r="C15" s="390"/>
    </row>
    <row r="16" spans="1:3" ht="24">
      <c r="A16" s="381">
        <v>9</v>
      </c>
      <c r="B16" s="397" t="s">
        <v>568</v>
      </c>
      <c r="C16" s="390"/>
    </row>
    <row r="17" spans="1:3">
      <c r="A17" s="381">
        <v>10</v>
      </c>
      <c r="B17" s="397" t="s">
        <v>569</v>
      </c>
      <c r="C17" s="390"/>
    </row>
    <row r="18" spans="1:3">
      <c r="A18" s="383">
        <v>11</v>
      </c>
      <c r="B18" s="398" t="s">
        <v>570</v>
      </c>
      <c r="C18" s="392">
        <v>569720</v>
      </c>
    </row>
    <row r="19" spans="1:3">
      <c r="A19" s="379"/>
      <c r="B19" s="379" t="s">
        <v>571</v>
      </c>
      <c r="C19" s="399"/>
    </row>
    <row r="20" spans="1:3">
      <c r="A20" s="381">
        <v>12</v>
      </c>
      <c r="B20" s="394" t="s">
        <v>572</v>
      </c>
      <c r="C20" s="390"/>
    </row>
    <row r="21" spans="1:3">
      <c r="A21" s="381">
        <v>13</v>
      </c>
      <c r="B21" s="394" t="s">
        <v>573</v>
      </c>
      <c r="C21" s="390"/>
    </row>
    <row r="22" spans="1:3">
      <c r="A22" s="381">
        <v>14</v>
      </c>
      <c r="B22" s="394" t="s">
        <v>574</v>
      </c>
      <c r="C22" s="390"/>
    </row>
    <row r="23" spans="1:3" ht="24">
      <c r="A23" s="381" t="s">
        <v>575</v>
      </c>
      <c r="B23" s="394" t="s">
        <v>576</v>
      </c>
      <c r="C23" s="390"/>
    </row>
    <row r="24" spans="1:3">
      <c r="A24" s="381">
        <v>15</v>
      </c>
      <c r="B24" s="394" t="s">
        <v>577</v>
      </c>
      <c r="C24" s="390"/>
    </row>
    <row r="25" spans="1:3">
      <c r="A25" s="381" t="s">
        <v>578</v>
      </c>
      <c r="B25" s="389" t="s">
        <v>579</v>
      </c>
      <c r="C25" s="390"/>
    </row>
    <row r="26" spans="1:3">
      <c r="A26" s="383">
        <v>16</v>
      </c>
      <c r="B26" s="398" t="s">
        <v>580</v>
      </c>
      <c r="C26" s="392">
        <v>0</v>
      </c>
    </row>
    <row r="27" spans="1:3">
      <c r="A27" s="379"/>
      <c r="B27" s="379" t="s">
        <v>581</v>
      </c>
      <c r="C27" s="393"/>
    </row>
    <row r="28" spans="1:3">
      <c r="A28" s="380">
        <v>17</v>
      </c>
      <c r="B28" s="389" t="s">
        <v>582</v>
      </c>
      <c r="C28" s="390">
        <v>240254.98</v>
      </c>
    </row>
    <row r="29" spans="1:3">
      <c r="A29" s="380">
        <v>18</v>
      </c>
      <c r="B29" s="389" t="s">
        <v>583</v>
      </c>
      <c r="C29" s="390">
        <v>-75286.782000000007</v>
      </c>
    </row>
    <row r="30" spans="1:3">
      <c r="A30" s="383">
        <v>19</v>
      </c>
      <c r="B30" s="398" t="s">
        <v>584</v>
      </c>
      <c r="C30" s="392">
        <v>164968.198</v>
      </c>
    </row>
    <row r="31" spans="1:3">
      <c r="A31" s="384"/>
      <c r="B31" s="379" t="s">
        <v>585</v>
      </c>
      <c r="C31" s="393"/>
    </row>
    <row r="32" spans="1:3">
      <c r="A32" s="380" t="s">
        <v>586</v>
      </c>
      <c r="B32" s="394" t="s">
        <v>587</v>
      </c>
      <c r="C32" s="400"/>
    </row>
    <row r="33" spans="1:3">
      <c r="A33" s="380" t="s">
        <v>588</v>
      </c>
      <c r="B33" s="395" t="s">
        <v>589</v>
      </c>
      <c r="C33" s="400"/>
    </row>
    <row r="34" spans="1:3">
      <c r="A34" s="379"/>
      <c r="B34" s="379" t="s">
        <v>590</v>
      </c>
      <c r="C34" s="393"/>
    </row>
    <row r="35" spans="1:3">
      <c r="A35" s="383">
        <v>20</v>
      </c>
      <c r="B35" s="398" t="s">
        <v>89</v>
      </c>
      <c r="C35" s="392">
        <v>48994240.769999996</v>
      </c>
    </row>
    <row r="36" spans="1:3">
      <c r="A36" s="383">
        <v>21</v>
      </c>
      <c r="B36" s="398" t="s">
        <v>591</v>
      </c>
      <c r="C36" s="392">
        <v>92583999.838000029</v>
      </c>
    </row>
    <row r="37" spans="1:3">
      <c r="A37" s="385"/>
      <c r="B37" s="385" t="s">
        <v>556</v>
      </c>
      <c r="C37" s="393"/>
    </row>
    <row r="38" spans="1:3">
      <c r="A38" s="383">
        <v>22</v>
      </c>
      <c r="B38" s="398" t="s">
        <v>556</v>
      </c>
      <c r="C38" s="626">
        <v>0.52918690978709348</v>
      </c>
    </row>
    <row r="39" spans="1:3">
      <c r="A39" s="385"/>
      <c r="B39" s="385" t="s">
        <v>592</v>
      </c>
      <c r="C39" s="393"/>
    </row>
    <row r="40" spans="1:3">
      <c r="A40" s="386" t="s">
        <v>593</v>
      </c>
      <c r="B40" s="394" t="s">
        <v>594</v>
      </c>
      <c r="C40" s="400"/>
    </row>
    <row r="41" spans="1:3">
      <c r="A41" s="387" t="s">
        <v>595</v>
      </c>
      <c r="B41" s="395" t="s">
        <v>596</v>
      </c>
      <c r="C41" s="400"/>
    </row>
    <row r="43" spans="1:3">
      <c r="B43" s="414" t="s">
        <v>610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G42"/>
  <sheetViews>
    <sheetView zoomScale="90" zoomScaleNormal="90" workbookViewId="0">
      <pane xSplit="2" ySplit="6" topLeftCell="C18" activePane="bottomRight" state="frozen"/>
      <selection pane="topRight" activeCell="C1" sqref="C1"/>
      <selection pane="bottomLeft" activeCell="A7" sqref="A7"/>
      <selection pane="bottomRight" activeCell="L31" sqref="K31:L32"/>
    </sheetView>
  </sheetViews>
  <sheetFormatPr defaultRowHeight="15"/>
  <cols>
    <col min="1" max="1" width="9.85546875" style="1" bestFit="1" customWidth="1"/>
    <col min="2" max="2" width="82.7109375" style="17" customWidth="1"/>
    <col min="3" max="7" width="17.5703125" style="1" customWidth="1"/>
  </cols>
  <sheetData>
    <row r="1" spans="1:7">
      <c r="A1" s="1" t="s">
        <v>188</v>
      </c>
      <c r="B1" s="1" t="str">
        <f>Info!C2</f>
        <v>სს სილქ როუდ ბანკი</v>
      </c>
    </row>
    <row r="2" spans="1:7">
      <c r="A2" s="1" t="s">
        <v>189</v>
      </c>
      <c r="B2" s="447">
        <f>'1. key ratios'!B2</f>
        <v>44377</v>
      </c>
    </row>
    <row r="3" spans="1:7">
      <c r="B3" s="447"/>
    </row>
    <row r="4" spans="1:7" ht="15.75" thickBot="1">
      <c r="A4" s="1" t="s">
        <v>658</v>
      </c>
      <c r="B4" s="280" t="s">
        <v>623</v>
      </c>
    </row>
    <row r="5" spans="1:7">
      <c r="A5" s="451"/>
      <c r="B5" s="452"/>
      <c r="C5" s="694" t="s">
        <v>624</v>
      </c>
      <c r="D5" s="694"/>
      <c r="E5" s="694"/>
      <c r="F5" s="694"/>
      <c r="G5" s="695" t="s">
        <v>625</v>
      </c>
    </row>
    <row r="6" spans="1:7">
      <c r="A6" s="453"/>
      <c r="B6" s="454"/>
      <c r="C6" s="455" t="s">
        <v>626</v>
      </c>
      <c r="D6" s="455" t="s">
        <v>627</v>
      </c>
      <c r="E6" s="455" t="s">
        <v>628</v>
      </c>
      <c r="F6" s="455" t="s">
        <v>629</v>
      </c>
      <c r="G6" s="696"/>
    </row>
    <row r="7" spans="1:7">
      <c r="A7" s="456"/>
      <c r="B7" s="457" t="s">
        <v>630</v>
      </c>
      <c r="C7" s="458"/>
      <c r="D7" s="458"/>
      <c r="E7" s="458"/>
      <c r="F7" s="458"/>
      <c r="G7" s="459"/>
    </row>
    <row r="8" spans="1:7">
      <c r="A8" s="460">
        <v>1</v>
      </c>
      <c r="B8" s="461" t="s">
        <v>631</v>
      </c>
      <c r="C8" s="462">
        <v>48994240.769999996</v>
      </c>
      <c r="D8" s="462">
        <v>0</v>
      </c>
      <c r="E8" s="462"/>
      <c r="F8" s="462">
        <v>1937432.07</v>
      </c>
      <c r="G8" s="463">
        <v>50931672.839999996</v>
      </c>
    </row>
    <row r="9" spans="1:7">
      <c r="A9" s="460">
        <v>2</v>
      </c>
      <c r="B9" s="464" t="s">
        <v>88</v>
      </c>
      <c r="C9" s="462">
        <v>48994240.769999996</v>
      </c>
      <c r="D9" s="462"/>
      <c r="E9" s="462"/>
      <c r="F9" s="462"/>
      <c r="G9" s="463">
        <v>48994240.769999996</v>
      </c>
    </row>
    <row r="10" spans="1:7">
      <c r="A10" s="460">
        <v>3</v>
      </c>
      <c r="B10" s="464" t="s">
        <v>632</v>
      </c>
      <c r="C10" s="465"/>
      <c r="D10" s="465"/>
      <c r="E10" s="465"/>
      <c r="F10" s="462">
        <v>1937432.07</v>
      </c>
      <c r="G10" s="463">
        <v>1937432.07</v>
      </c>
    </row>
    <row r="11" spans="1:7" ht="26.25">
      <c r="A11" s="460">
        <v>4</v>
      </c>
      <c r="B11" s="461" t="s">
        <v>633</v>
      </c>
      <c r="C11" s="462">
        <v>2172916.63</v>
      </c>
      <c r="D11" s="462">
        <v>39305.980000000003</v>
      </c>
      <c r="E11" s="462">
        <v>137661.66</v>
      </c>
      <c r="F11" s="462">
        <v>0</v>
      </c>
      <c r="G11" s="463">
        <v>2187497.5299999998</v>
      </c>
    </row>
    <row r="12" spans="1:7">
      <c r="A12" s="460">
        <v>5</v>
      </c>
      <c r="B12" s="464" t="s">
        <v>634</v>
      </c>
      <c r="C12" s="462">
        <v>2073155.46</v>
      </c>
      <c r="D12" s="466">
        <v>39305.980000000003</v>
      </c>
      <c r="E12" s="462">
        <v>137661.66</v>
      </c>
      <c r="F12" s="462">
        <v>0</v>
      </c>
      <c r="G12" s="463">
        <v>2137616.9449999998</v>
      </c>
    </row>
    <row r="13" spans="1:7">
      <c r="A13" s="460">
        <v>6</v>
      </c>
      <c r="B13" s="464" t="s">
        <v>635</v>
      </c>
      <c r="C13" s="462">
        <v>99761.170000000013</v>
      </c>
      <c r="D13" s="466">
        <v>0</v>
      </c>
      <c r="E13" s="462">
        <v>0</v>
      </c>
      <c r="F13" s="462">
        <v>0</v>
      </c>
      <c r="G13" s="463">
        <v>49880.585000000006</v>
      </c>
    </row>
    <row r="14" spans="1:7">
      <c r="A14" s="460">
        <v>7</v>
      </c>
      <c r="B14" s="461" t="s">
        <v>636</v>
      </c>
      <c r="C14" s="462">
        <v>3532928.0300000012</v>
      </c>
      <c r="D14" s="462">
        <v>28777506.109999999</v>
      </c>
      <c r="E14" s="462">
        <v>0</v>
      </c>
      <c r="F14" s="462">
        <v>2032923.6</v>
      </c>
      <c r="G14" s="463">
        <v>2782925.8150000004</v>
      </c>
    </row>
    <row r="15" spans="1:7" ht="51.75">
      <c r="A15" s="460">
        <v>8</v>
      </c>
      <c r="B15" s="464" t="s">
        <v>637</v>
      </c>
      <c r="C15" s="462">
        <v>3532928.0300000012</v>
      </c>
      <c r="D15" s="466"/>
      <c r="E15" s="462">
        <v>0</v>
      </c>
      <c r="F15" s="462">
        <v>2032923.6</v>
      </c>
      <c r="G15" s="463">
        <v>2782925.8150000004</v>
      </c>
    </row>
    <row r="16" spans="1:7" ht="26.25">
      <c r="A16" s="460">
        <v>9</v>
      </c>
      <c r="B16" s="464" t="s">
        <v>638</v>
      </c>
      <c r="C16" s="462"/>
      <c r="D16" s="466">
        <v>28777506.109999999</v>
      </c>
      <c r="E16" s="462"/>
      <c r="F16" s="462"/>
      <c r="G16" s="463">
        <v>0</v>
      </c>
    </row>
    <row r="17" spans="1:7">
      <c r="A17" s="460">
        <v>10</v>
      </c>
      <c r="B17" s="461" t="s">
        <v>639</v>
      </c>
      <c r="C17" s="462"/>
      <c r="D17" s="466"/>
      <c r="E17" s="462"/>
      <c r="F17" s="462"/>
      <c r="G17" s="463">
        <v>0</v>
      </c>
    </row>
    <row r="18" spans="1:7">
      <c r="A18" s="460">
        <v>11</v>
      </c>
      <c r="B18" s="461" t="s">
        <v>95</v>
      </c>
      <c r="C18" s="462">
        <v>4038518.0100000016</v>
      </c>
      <c r="D18" s="466">
        <v>0</v>
      </c>
      <c r="E18" s="462">
        <v>0</v>
      </c>
      <c r="F18" s="462">
        <v>0</v>
      </c>
      <c r="G18" s="463">
        <v>0</v>
      </c>
    </row>
    <row r="19" spans="1:7">
      <c r="A19" s="460">
        <v>12</v>
      </c>
      <c r="B19" s="464" t="s">
        <v>640</v>
      </c>
      <c r="C19" s="465"/>
      <c r="D19" s="466"/>
      <c r="E19" s="462"/>
      <c r="F19" s="462"/>
      <c r="G19" s="463">
        <v>0</v>
      </c>
    </row>
    <row r="20" spans="1:7" ht="26.25">
      <c r="A20" s="460">
        <v>13</v>
      </c>
      <c r="B20" s="464" t="s">
        <v>641</v>
      </c>
      <c r="C20" s="462">
        <v>4038518.0100000016</v>
      </c>
      <c r="D20" s="462"/>
      <c r="E20" s="462"/>
      <c r="F20" s="462"/>
      <c r="G20" s="463">
        <v>0</v>
      </c>
    </row>
    <row r="21" spans="1:7">
      <c r="A21" s="467">
        <v>14</v>
      </c>
      <c r="B21" s="468" t="s">
        <v>642</v>
      </c>
      <c r="C21" s="465"/>
      <c r="D21" s="465"/>
      <c r="E21" s="465"/>
      <c r="F21" s="465"/>
      <c r="G21" s="469">
        <v>55902096.184999995</v>
      </c>
    </row>
    <row r="22" spans="1:7">
      <c r="A22" s="470"/>
      <c r="B22" s="490" t="s">
        <v>643</v>
      </c>
      <c r="C22" s="471"/>
      <c r="D22" s="472"/>
      <c r="E22" s="471"/>
      <c r="F22" s="471"/>
      <c r="G22" s="473"/>
    </row>
    <row r="23" spans="1:7">
      <c r="A23" s="460">
        <v>15</v>
      </c>
      <c r="B23" s="461" t="s">
        <v>491</v>
      </c>
      <c r="C23" s="474">
        <v>29810522.201500006</v>
      </c>
      <c r="D23" s="475">
        <v>30630000</v>
      </c>
      <c r="E23" s="474"/>
      <c r="F23" s="474">
        <v>47404.5</v>
      </c>
      <c r="G23" s="463">
        <v>2507305.9940750003</v>
      </c>
    </row>
    <row r="24" spans="1:7">
      <c r="A24" s="460">
        <v>16</v>
      </c>
      <c r="B24" s="461" t="s">
        <v>644</v>
      </c>
      <c r="C24" s="462">
        <v>2409.5500000000002</v>
      </c>
      <c r="D24" s="466">
        <v>70671</v>
      </c>
      <c r="E24" s="462">
        <v>112152</v>
      </c>
      <c r="F24" s="462">
        <v>11337221.927999999</v>
      </c>
      <c r="G24" s="463">
        <v>9878727.0515500009</v>
      </c>
    </row>
    <row r="25" spans="1:7" ht="26.25">
      <c r="A25" s="460">
        <v>17</v>
      </c>
      <c r="B25" s="464" t="s">
        <v>645</v>
      </c>
      <c r="C25" s="462">
        <v>0</v>
      </c>
      <c r="D25" s="466"/>
      <c r="E25" s="462"/>
      <c r="F25" s="462"/>
      <c r="G25" s="463"/>
    </row>
    <row r="26" spans="1:7" ht="26.25">
      <c r="A26" s="460">
        <v>18</v>
      </c>
      <c r="B26" s="464" t="s">
        <v>646</v>
      </c>
      <c r="C26" s="462">
        <v>2409.5500000000002</v>
      </c>
      <c r="D26" s="466"/>
      <c r="E26" s="462"/>
      <c r="F26" s="462"/>
      <c r="G26" s="463">
        <v>361.4325</v>
      </c>
    </row>
    <row r="27" spans="1:7">
      <c r="A27" s="460">
        <v>19</v>
      </c>
      <c r="B27" s="464" t="s">
        <v>647</v>
      </c>
      <c r="C27" s="462">
        <v>0</v>
      </c>
      <c r="D27" s="466">
        <v>70671</v>
      </c>
      <c r="E27" s="462">
        <v>112152</v>
      </c>
      <c r="F27" s="462">
        <v>8891281</v>
      </c>
      <c r="G27" s="463">
        <v>7649000.3499999996</v>
      </c>
    </row>
    <row r="28" spans="1:7">
      <c r="A28" s="460">
        <v>20</v>
      </c>
      <c r="B28" s="476" t="s">
        <v>648</v>
      </c>
      <c r="C28" s="462"/>
      <c r="D28" s="466"/>
      <c r="E28" s="462"/>
      <c r="F28" s="462"/>
      <c r="G28" s="463"/>
    </row>
    <row r="29" spans="1:7">
      <c r="A29" s="460">
        <v>21</v>
      </c>
      <c r="B29" s="464" t="s">
        <v>649</v>
      </c>
      <c r="C29" s="462"/>
      <c r="D29" s="466"/>
      <c r="E29" s="462"/>
      <c r="F29" s="462"/>
      <c r="G29" s="463">
        <v>0</v>
      </c>
    </row>
    <row r="30" spans="1:7">
      <c r="A30" s="460">
        <v>22</v>
      </c>
      <c r="B30" s="476" t="s">
        <v>648</v>
      </c>
      <c r="C30" s="462"/>
      <c r="D30" s="466"/>
      <c r="E30" s="462"/>
      <c r="F30" s="462"/>
      <c r="G30" s="463"/>
    </row>
    <row r="31" spans="1:7" ht="26.25">
      <c r="A31" s="460">
        <v>23</v>
      </c>
      <c r="B31" s="464" t="s">
        <v>650</v>
      </c>
      <c r="C31" s="462"/>
      <c r="D31" s="466">
        <v>0</v>
      </c>
      <c r="E31" s="462">
        <v>300630.96049999999</v>
      </c>
      <c r="F31" s="462">
        <v>2445940.9280000003</v>
      </c>
      <c r="G31" s="463">
        <v>2229365.2690500002</v>
      </c>
    </row>
    <row r="32" spans="1:7">
      <c r="A32" s="460">
        <v>24</v>
      </c>
      <c r="B32" s="461" t="s">
        <v>651</v>
      </c>
      <c r="C32" s="462"/>
      <c r="D32" s="466"/>
      <c r="E32" s="462"/>
      <c r="F32" s="462"/>
      <c r="G32" s="463"/>
    </row>
    <row r="33" spans="1:7">
      <c r="A33" s="460">
        <v>25</v>
      </c>
      <c r="B33" s="461" t="s">
        <v>165</v>
      </c>
      <c r="C33" s="462">
        <v>9861271.4200000018</v>
      </c>
      <c r="D33" s="462">
        <v>3590275.4958554003</v>
      </c>
      <c r="E33" s="462">
        <v>88229</v>
      </c>
      <c r="F33" s="462">
        <v>5812644.1359765939</v>
      </c>
      <c r="G33" s="463">
        <v>18812754.303904295</v>
      </c>
    </row>
    <row r="34" spans="1:7">
      <c r="A34" s="460">
        <v>26</v>
      </c>
      <c r="B34" s="464" t="s">
        <v>652</v>
      </c>
      <c r="C34" s="465"/>
      <c r="D34" s="466">
        <v>2479487</v>
      </c>
      <c r="E34" s="462"/>
      <c r="F34" s="462"/>
      <c r="G34" s="463">
        <v>2479487</v>
      </c>
    </row>
    <row r="35" spans="1:7">
      <c r="A35" s="460">
        <v>27</v>
      </c>
      <c r="B35" s="464" t="s">
        <v>653</v>
      </c>
      <c r="C35" s="462">
        <v>9861271.4200000018</v>
      </c>
      <c r="D35" s="466">
        <v>1110788.4958554001</v>
      </c>
      <c r="E35" s="462">
        <v>88229</v>
      </c>
      <c r="F35" s="462">
        <v>5812644.1359765939</v>
      </c>
      <c r="G35" s="463">
        <v>16333267.303904295</v>
      </c>
    </row>
    <row r="36" spans="1:7">
      <c r="A36" s="460">
        <v>28</v>
      </c>
      <c r="B36" s="461" t="s">
        <v>654</v>
      </c>
      <c r="C36" s="462"/>
      <c r="D36" s="466">
        <v>115254.98000000001</v>
      </c>
      <c r="E36" s="462"/>
      <c r="F36" s="462">
        <v>125000</v>
      </c>
      <c r="G36" s="463">
        <v>26092.899000000001</v>
      </c>
    </row>
    <row r="37" spans="1:7">
      <c r="A37" s="467">
        <v>29</v>
      </c>
      <c r="B37" s="468" t="s">
        <v>655</v>
      </c>
      <c r="C37" s="465"/>
      <c r="D37" s="465"/>
      <c r="E37" s="465"/>
      <c r="F37" s="465"/>
      <c r="G37" s="469">
        <v>31224880.248529296</v>
      </c>
    </row>
    <row r="38" spans="1:7">
      <c r="A38" s="456"/>
      <c r="B38" s="477"/>
      <c r="C38" s="478"/>
      <c r="D38" s="478"/>
      <c r="E38" s="478"/>
      <c r="F38" s="478"/>
      <c r="G38" s="479"/>
    </row>
    <row r="39" spans="1:7" ht="15.75" thickBot="1">
      <c r="A39" s="480">
        <v>30</v>
      </c>
      <c r="B39" s="481" t="s">
        <v>623</v>
      </c>
      <c r="C39" s="329"/>
      <c r="D39" s="309"/>
      <c r="E39" s="309"/>
      <c r="F39" s="482"/>
      <c r="G39" s="483">
        <v>1.7903061834042744</v>
      </c>
    </row>
    <row r="42" spans="1:7" ht="39">
      <c r="B42" s="17" t="s">
        <v>656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70" zoomScaleNormal="70" workbookViewId="0">
      <selection activeCell="H1" sqref="A1:H1048576"/>
    </sheetView>
  </sheetViews>
  <sheetFormatPr defaultColWidth="9.28515625" defaultRowHeight="12.75"/>
  <cols>
    <col min="1" max="1" width="11.7109375" style="495" bestFit="1" customWidth="1"/>
    <col min="2" max="2" width="105.28515625" style="495" bestFit="1" customWidth="1"/>
    <col min="3" max="3" width="13.7109375" style="495" bestFit="1" customWidth="1"/>
    <col min="4" max="4" width="20.28515625" style="495" customWidth="1"/>
    <col min="5" max="5" width="17.28515625" style="495" bestFit="1" customWidth="1"/>
    <col min="6" max="6" width="13.7109375" style="495" customWidth="1"/>
    <col min="7" max="7" width="17.85546875" style="495" customWidth="1"/>
    <col min="8" max="8" width="18.140625" style="495" customWidth="1"/>
    <col min="9" max="16384" width="9.28515625" style="495"/>
  </cols>
  <sheetData>
    <row r="1" spans="1:8">
      <c r="A1" s="494" t="s">
        <v>188</v>
      </c>
    </row>
    <row r="2" spans="1:8">
      <c r="A2" s="494" t="s">
        <v>189</v>
      </c>
    </row>
    <row r="3" spans="1:8">
      <c r="A3" s="496" t="s">
        <v>663</v>
      </c>
      <c r="B3" s="497">
        <f>'1. key ratios'!B2</f>
        <v>44377</v>
      </c>
    </row>
    <row r="5" spans="1:8">
      <c r="A5" s="697" t="s">
        <v>664</v>
      </c>
      <c r="B5" s="698"/>
      <c r="C5" s="703" t="s">
        <v>665</v>
      </c>
      <c r="D5" s="704"/>
      <c r="E5" s="704"/>
      <c r="F5" s="704"/>
      <c r="G5" s="704"/>
      <c r="H5" s="705"/>
    </row>
    <row r="6" spans="1:8">
      <c r="A6" s="699"/>
      <c r="B6" s="700"/>
      <c r="C6" s="706"/>
      <c r="D6" s="707"/>
      <c r="E6" s="707"/>
      <c r="F6" s="707"/>
      <c r="G6" s="707"/>
      <c r="H6" s="708"/>
    </row>
    <row r="7" spans="1:8" ht="25.5">
      <c r="A7" s="701"/>
      <c r="B7" s="702"/>
      <c r="C7" s="498" t="s">
        <v>666</v>
      </c>
      <c r="D7" s="498" t="s">
        <v>667</v>
      </c>
      <c r="E7" s="498" t="s">
        <v>668</v>
      </c>
      <c r="F7" s="498" t="s">
        <v>669</v>
      </c>
      <c r="G7" s="498" t="s">
        <v>941</v>
      </c>
      <c r="H7" s="498" t="s">
        <v>68</v>
      </c>
    </row>
    <row r="8" spans="1:8">
      <c r="A8" s="499">
        <v>1</v>
      </c>
      <c r="B8" s="500" t="s">
        <v>216</v>
      </c>
      <c r="C8" s="501">
        <v>113980.22</v>
      </c>
      <c r="D8" s="501">
        <v>10416856.350000009</v>
      </c>
      <c r="E8" s="501">
        <v>18186213</v>
      </c>
      <c r="F8" s="501">
        <v>16811023</v>
      </c>
      <c r="G8" s="501">
        <v>0</v>
      </c>
      <c r="H8" s="501">
        <v>45528072.570000008</v>
      </c>
    </row>
    <row r="9" spans="1:8">
      <c r="A9" s="499">
        <v>2</v>
      </c>
      <c r="B9" s="500" t="s">
        <v>217</v>
      </c>
      <c r="C9" s="501"/>
      <c r="D9" s="501">
        <v>0</v>
      </c>
      <c r="E9" s="501"/>
      <c r="F9" s="501"/>
      <c r="G9" s="501"/>
      <c r="H9" s="501">
        <v>0</v>
      </c>
    </row>
    <row r="10" spans="1:8">
      <c r="A10" s="499">
        <v>3</v>
      </c>
      <c r="B10" s="500" t="s">
        <v>218</v>
      </c>
      <c r="C10" s="501"/>
      <c r="D10" s="501">
        <v>0</v>
      </c>
      <c r="E10" s="501"/>
      <c r="F10" s="501"/>
      <c r="G10" s="501"/>
      <c r="H10" s="501">
        <v>0</v>
      </c>
    </row>
    <row r="11" spans="1:8">
      <c r="A11" s="499">
        <v>4</v>
      </c>
      <c r="B11" s="500" t="s">
        <v>219</v>
      </c>
      <c r="C11" s="501"/>
      <c r="D11" s="501">
        <v>0</v>
      </c>
      <c r="E11" s="501"/>
      <c r="F11" s="501"/>
      <c r="G11" s="501"/>
      <c r="H11" s="501">
        <v>0</v>
      </c>
    </row>
    <row r="12" spans="1:8">
      <c r="A12" s="499">
        <v>5</v>
      </c>
      <c r="B12" s="500" t="s">
        <v>220</v>
      </c>
      <c r="C12" s="501"/>
      <c r="D12" s="501">
        <v>0</v>
      </c>
      <c r="E12" s="501"/>
      <c r="F12" s="501"/>
      <c r="G12" s="501"/>
      <c r="H12" s="501">
        <v>0</v>
      </c>
    </row>
    <row r="13" spans="1:8">
      <c r="A13" s="499">
        <v>6</v>
      </c>
      <c r="B13" s="500" t="s">
        <v>221</v>
      </c>
      <c r="C13" s="501">
        <v>12015573.550000001</v>
      </c>
      <c r="D13" s="501">
        <v>47163.769999999553</v>
      </c>
      <c r="E13" s="501"/>
      <c r="F13" s="501"/>
      <c r="G13" s="501"/>
      <c r="H13" s="501">
        <v>12062737.32</v>
      </c>
    </row>
    <row r="14" spans="1:8">
      <c r="A14" s="499">
        <v>7</v>
      </c>
      <c r="B14" s="500" t="s">
        <v>73</v>
      </c>
      <c r="C14" s="501"/>
      <c r="D14" s="501">
        <v>673612.5</v>
      </c>
      <c r="E14" s="501">
        <v>143464.82000000007</v>
      </c>
      <c r="F14" s="501">
        <v>5291914.8800000008</v>
      </c>
      <c r="G14" s="501"/>
      <c r="H14" s="501">
        <v>6108992.2000000011</v>
      </c>
    </row>
    <row r="15" spans="1:8">
      <c r="A15" s="499">
        <v>8</v>
      </c>
      <c r="B15" s="502" t="s">
        <v>74</v>
      </c>
      <c r="C15" s="501"/>
      <c r="D15" s="501">
        <v>74094.210000000036</v>
      </c>
      <c r="E15" s="501">
        <v>797013.65999999957</v>
      </c>
      <c r="F15" s="501">
        <v>4403358.8699999992</v>
      </c>
      <c r="G15" s="501">
        <v>20678</v>
      </c>
      <c r="H15" s="501">
        <v>5295144.7399999984</v>
      </c>
    </row>
    <row r="16" spans="1:8">
      <c r="A16" s="499">
        <v>9</v>
      </c>
      <c r="B16" s="500" t="s">
        <v>75</v>
      </c>
      <c r="C16" s="501"/>
      <c r="D16" s="501">
        <v>0</v>
      </c>
      <c r="E16" s="501"/>
      <c r="F16" s="501">
        <v>0</v>
      </c>
      <c r="G16" s="501"/>
      <c r="H16" s="501">
        <v>0</v>
      </c>
    </row>
    <row r="17" spans="1:8">
      <c r="A17" s="499">
        <v>10</v>
      </c>
      <c r="B17" s="590" t="s">
        <v>691</v>
      </c>
      <c r="C17" s="501"/>
      <c r="D17" s="501">
        <v>770688.30999999994</v>
      </c>
      <c r="E17" s="501">
        <v>684.51000000000931</v>
      </c>
      <c r="F17" s="501">
        <v>184886.36000000007</v>
      </c>
      <c r="G17" s="501"/>
      <c r="H17" s="501">
        <v>956259.18</v>
      </c>
    </row>
    <row r="18" spans="1:8">
      <c r="A18" s="499">
        <v>11</v>
      </c>
      <c r="B18" s="500" t="s">
        <v>70</v>
      </c>
      <c r="C18" s="501"/>
      <c r="D18" s="501">
        <v>4879.2700000000004</v>
      </c>
      <c r="E18" s="501">
        <v>10042.66</v>
      </c>
      <c r="F18" s="501">
        <v>148611.27000000011</v>
      </c>
      <c r="G18" s="501"/>
      <c r="H18" s="501">
        <v>163533.2000000001</v>
      </c>
    </row>
    <row r="19" spans="1:8">
      <c r="A19" s="499">
        <v>12</v>
      </c>
      <c r="B19" s="500" t="s">
        <v>71</v>
      </c>
      <c r="C19" s="501"/>
      <c r="D19" s="501">
        <v>0</v>
      </c>
      <c r="E19" s="501"/>
      <c r="F19" s="501"/>
      <c r="G19" s="501"/>
      <c r="H19" s="501">
        <v>0</v>
      </c>
    </row>
    <row r="20" spans="1:8">
      <c r="A20" s="503">
        <v>13</v>
      </c>
      <c r="B20" s="502" t="s">
        <v>72</v>
      </c>
      <c r="C20" s="501"/>
      <c r="D20" s="501">
        <v>0</v>
      </c>
      <c r="E20" s="501"/>
      <c r="F20" s="501"/>
      <c r="G20" s="501"/>
      <c r="H20" s="501">
        <v>0</v>
      </c>
    </row>
    <row r="21" spans="1:8">
      <c r="A21" s="499">
        <v>14</v>
      </c>
      <c r="B21" s="500" t="s">
        <v>670</v>
      </c>
      <c r="C21" s="501">
        <v>1666139.92</v>
      </c>
      <c r="D21" s="501">
        <v>6349865.9800000004</v>
      </c>
      <c r="E21" s="501">
        <v>5000000</v>
      </c>
      <c r="F21" s="501"/>
      <c r="G21" s="501">
        <v>14863703.720000003</v>
      </c>
      <c r="H21" s="501">
        <v>27879709.620000005</v>
      </c>
    </row>
    <row r="22" spans="1:8">
      <c r="A22" s="504">
        <v>15</v>
      </c>
      <c r="B22" s="501" t="s">
        <v>68</v>
      </c>
      <c r="C22" s="501">
        <v>13795693.690000001</v>
      </c>
      <c r="D22" s="501">
        <v>17566472.080000009</v>
      </c>
      <c r="E22" s="501">
        <v>24136734.140000001</v>
      </c>
      <c r="F22" s="501">
        <v>26654908.02</v>
      </c>
      <c r="G22" s="501">
        <v>14884381.720000003</v>
      </c>
      <c r="H22" s="501">
        <v>97038189.650000021</v>
      </c>
    </row>
    <row r="26" spans="1:8" ht="38.25">
      <c r="B26" s="589" t="s">
        <v>940</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6"/>
  <sheetViews>
    <sheetView showGridLines="0" zoomScale="70" zoomScaleNormal="70" workbookViewId="0">
      <selection activeCell="I1" sqref="A1:I1048576"/>
    </sheetView>
  </sheetViews>
  <sheetFormatPr defaultColWidth="9.28515625" defaultRowHeight="12.75"/>
  <cols>
    <col min="1" max="1" width="11.7109375" style="505" bestFit="1" customWidth="1"/>
    <col min="2" max="2" width="114.7109375" style="495" customWidth="1"/>
    <col min="3" max="3" width="22.42578125" style="495" customWidth="1"/>
    <col min="4" max="4" width="23.5703125" style="495" customWidth="1"/>
    <col min="5" max="8" width="22.28515625" style="495" customWidth="1"/>
    <col min="9" max="9" width="41.42578125" style="495" customWidth="1"/>
    <col min="10" max="16384" width="9.28515625" style="495"/>
  </cols>
  <sheetData>
    <row r="1" spans="1:9">
      <c r="A1" s="494" t="s">
        <v>188</v>
      </c>
    </row>
    <row r="2" spans="1:9">
      <c r="A2" s="494" t="s">
        <v>189</v>
      </c>
    </row>
    <row r="3" spans="1:9">
      <c r="A3" s="496" t="s">
        <v>671</v>
      </c>
      <c r="B3" s="497">
        <f>'1. key ratios'!B2</f>
        <v>44377</v>
      </c>
    </row>
    <row r="4" spans="1:9">
      <c r="C4" s="506" t="s">
        <v>672</v>
      </c>
      <c r="D4" s="506" t="s">
        <v>673</v>
      </c>
      <c r="E4" s="506" t="s">
        <v>674</v>
      </c>
      <c r="F4" s="506" t="s">
        <v>675</v>
      </c>
      <c r="G4" s="506" t="s">
        <v>676</v>
      </c>
      <c r="H4" s="506" t="s">
        <v>677</v>
      </c>
      <c r="I4" s="506" t="s">
        <v>678</v>
      </c>
    </row>
    <row r="5" spans="1:9" ht="34.15" customHeight="1">
      <c r="A5" s="697" t="s">
        <v>681</v>
      </c>
      <c r="B5" s="698"/>
      <c r="C5" s="711" t="s">
        <v>682</v>
      </c>
      <c r="D5" s="711"/>
      <c r="E5" s="711" t="s">
        <v>683</v>
      </c>
      <c r="F5" s="711" t="s">
        <v>684</v>
      </c>
      <c r="G5" s="709" t="s">
        <v>685</v>
      </c>
      <c r="H5" s="709" t="s">
        <v>686</v>
      </c>
      <c r="I5" s="507" t="s">
        <v>687</v>
      </c>
    </row>
    <row r="6" spans="1:9" ht="38.25">
      <c r="A6" s="701"/>
      <c r="B6" s="702"/>
      <c r="C6" s="542" t="s">
        <v>688</v>
      </c>
      <c r="D6" s="542" t="s">
        <v>689</v>
      </c>
      <c r="E6" s="711"/>
      <c r="F6" s="711"/>
      <c r="G6" s="710"/>
      <c r="H6" s="710"/>
      <c r="I6" s="507" t="s">
        <v>690</v>
      </c>
    </row>
    <row r="7" spans="1:9">
      <c r="A7" s="508">
        <v>1</v>
      </c>
      <c r="B7" s="500" t="s">
        <v>216</v>
      </c>
      <c r="C7" s="509"/>
      <c r="D7" s="509">
        <v>45528072.570000008</v>
      </c>
      <c r="E7" s="509"/>
      <c r="F7" s="509"/>
      <c r="G7" s="509"/>
      <c r="H7" s="509"/>
      <c r="I7" s="510">
        <f t="shared" ref="I7:I23" si="0">C7+D7-E7-F7-G7</f>
        <v>45528072.570000008</v>
      </c>
    </row>
    <row r="8" spans="1:9">
      <c r="A8" s="508">
        <v>2</v>
      </c>
      <c r="B8" s="500" t="s">
        <v>217</v>
      </c>
      <c r="C8" s="509"/>
      <c r="D8" s="509">
        <v>0</v>
      </c>
      <c r="E8" s="509"/>
      <c r="F8" s="509"/>
      <c r="G8" s="509"/>
      <c r="H8" s="509"/>
      <c r="I8" s="510">
        <f t="shared" si="0"/>
        <v>0</v>
      </c>
    </row>
    <row r="9" spans="1:9">
      <c r="A9" s="508">
        <v>3</v>
      </c>
      <c r="B9" s="500" t="s">
        <v>218</v>
      </c>
      <c r="C9" s="509"/>
      <c r="D9" s="509">
        <v>0</v>
      </c>
      <c r="E9" s="509"/>
      <c r="F9" s="509"/>
      <c r="G9" s="509"/>
      <c r="H9" s="509"/>
      <c r="I9" s="510">
        <f t="shared" si="0"/>
        <v>0</v>
      </c>
    </row>
    <row r="10" spans="1:9">
      <c r="A10" s="508">
        <v>4</v>
      </c>
      <c r="B10" s="500" t="s">
        <v>219</v>
      </c>
      <c r="C10" s="509"/>
      <c r="D10" s="509">
        <v>0</v>
      </c>
      <c r="E10" s="509"/>
      <c r="F10" s="509"/>
      <c r="G10" s="509"/>
      <c r="H10" s="509"/>
      <c r="I10" s="510">
        <f t="shared" si="0"/>
        <v>0</v>
      </c>
    </row>
    <row r="11" spans="1:9">
      <c r="A11" s="508">
        <v>5</v>
      </c>
      <c r="B11" s="500" t="s">
        <v>220</v>
      </c>
      <c r="C11" s="509"/>
      <c r="D11" s="509">
        <v>0</v>
      </c>
      <c r="E11" s="509"/>
      <c r="F11" s="509"/>
      <c r="G11" s="509"/>
      <c r="H11" s="509"/>
      <c r="I11" s="510">
        <f t="shared" si="0"/>
        <v>0</v>
      </c>
    </row>
    <row r="12" spans="1:9">
      <c r="A12" s="508">
        <v>6</v>
      </c>
      <c r="B12" s="500" t="s">
        <v>221</v>
      </c>
      <c r="C12" s="509"/>
      <c r="D12" s="509">
        <v>12062737.32</v>
      </c>
      <c r="E12" s="509"/>
      <c r="F12" s="509"/>
      <c r="G12" s="509"/>
      <c r="H12" s="509"/>
      <c r="I12" s="510">
        <f t="shared" si="0"/>
        <v>12062737.32</v>
      </c>
    </row>
    <row r="13" spans="1:9">
      <c r="A13" s="508">
        <v>7</v>
      </c>
      <c r="B13" s="500" t="s">
        <v>73</v>
      </c>
      <c r="C13" s="509">
        <v>2194682.65</v>
      </c>
      <c r="D13" s="509">
        <v>4572714.34</v>
      </c>
      <c r="E13" s="509">
        <v>658404.79</v>
      </c>
      <c r="F13" s="509">
        <v>90656.46</v>
      </c>
      <c r="G13" s="509"/>
      <c r="H13" s="509"/>
      <c r="I13" s="510">
        <f t="shared" si="0"/>
        <v>6018335.7400000002</v>
      </c>
    </row>
    <row r="14" spans="1:9">
      <c r="A14" s="508">
        <v>8</v>
      </c>
      <c r="B14" s="502" t="s">
        <v>74</v>
      </c>
      <c r="C14" s="509">
        <v>842183.0199999999</v>
      </c>
      <c r="D14" s="509">
        <v>4773243.3500000061</v>
      </c>
      <c r="E14" s="509">
        <v>320281.15000000002</v>
      </c>
      <c r="F14" s="509">
        <v>91994.559999999939</v>
      </c>
      <c r="G14" s="509"/>
      <c r="H14" s="509">
        <v>43009</v>
      </c>
      <c r="I14" s="510">
        <f t="shared" si="0"/>
        <v>5203150.6600000057</v>
      </c>
    </row>
    <row r="15" spans="1:9">
      <c r="A15" s="508">
        <v>9</v>
      </c>
      <c r="B15" s="500" t="s">
        <v>75</v>
      </c>
      <c r="C15" s="509">
        <v>0</v>
      </c>
      <c r="D15" s="509">
        <v>0</v>
      </c>
      <c r="E15" s="509">
        <v>0</v>
      </c>
      <c r="F15" s="509">
        <v>0</v>
      </c>
      <c r="G15" s="509"/>
      <c r="H15" s="509"/>
      <c r="I15" s="510">
        <f t="shared" si="0"/>
        <v>0</v>
      </c>
    </row>
    <row r="16" spans="1:9">
      <c r="A16" s="508">
        <v>10</v>
      </c>
      <c r="B16" s="590" t="s">
        <v>691</v>
      </c>
      <c r="C16" s="509">
        <v>1427024.46</v>
      </c>
      <c r="D16" s="509">
        <v>0</v>
      </c>
      <c r="E16" s="509">
        <v>470765.28</v>
      </c>
      <c r="F16" s="509">
        <v>0</v>
      </c>
      <c r="G16" s="509"/>
      <c r="H16" s="509"/>
      <c r="I16" s="510">
        <f t="shared" si="0"/>
        <v>956259.17999999993</v>
      </c>
    </row>
    <row r="17" spans="1:9">
      <c r="A17" s="508">
        <v>11</v>
      </c>
      <c r="B17" s="500" t="s">
        <v>70</v>
      </c>
      <c r="C17" s="509">
        <v>0</v>
      </c>
      <c r="D17" s="509">
        <v>163532.4500000001</v>
      </c>
      <c r="E17" s="509">
        <v>0</v>
      </c>
      <c r="F17" s="509">
        <v>3208.7500000000014</v>
      </c>
      <c r="G17" s="509"/>
      <c r="H17" s="509"/>
      <c r="I17" s="510">
        <f t="shared" si="0"/>
        <v>160323.7000000001</v>
      </c>
    </row>
    <row r="18" spans="1:9">
      <c r="A18" s="508">
        <v>12</v>
      </c>
      <c r="B18" s="500" t="s">
        <v>71</v>
      </c>
      <c r="C18" s="509"/>
      <c r="D18" s="509">
        <v>0</v>
      </c>
      <c r="E18" s="509"/>
      <c r="F18" s="509"/>
      <c r="G18" s="509"/>
      <c r="H18" s="509"/>
      <c r="I18" s="510">
        <f t="shared" si="0"/>
        <v>0</v>
      </c>
    </row>
    <row r="19" spans="1:9">
      <c r="A19" s="511">
        <v>13</v>
      </c>
      <c r="B19" s="502" t="s">
        <v>72</v>
      </c>
      <c r="C19" s="509"/>
      <c r="D19" s="509">
        <v>0</v>
      </c>
      <c r="E19" s="509"/>
      <c r="F19" s="509"/>
      <c r="G19" s="509"/>
      <c r="H19" s="509"/>
      <c r="I19" s="510">
        <f t="shared" si="0"/>
        <v>0</v>
      </c>
    </row>
    <row r="20" spans="1:9">
      <c r="A20" s="508">
        <v>14</v>
      </c>
      <c r="B20" s="500" t="s">
        <v>670</v>
      </c>
      <c r="C20" s="509">
        <v>655820</v>
      </c>
      <c r="D20" s="509">
        <v>27827957.060000002</v>
      </c>
      <c r="E20" s="509">
        <v>327443.44</v>
      </c>
      <c r="F20" s="509">
        <v>19</v>
      </c>
      <c r="G20" s="509"/>
      <c r="H20" s="509"/>
      <c r="I20" s="510">
        <f t="shared" si="0"/>
        <v>28156314.620000001</v>
      </c>
    </row>
    <row r="21" spans="1:9" s="513" customFormat="1">
      <c r="A21" s="512">
        <v>15</v>
      </c>
      <c r="B21" s="501" t="s">
        <v>68</v>
      </c>
      <c r="C21" s="501">
        <v>3692685.67</v>
      </c>
      <c r="D21" s="501">
        <v>94928257.090000018</v>
      </c>
      <c r="E21" s="501">
        <v>1306129.3800000001</v>
      </c>
      <c r="F21" s="501">
        <v>185878.76999999996</v>
      </c>
      <c r="G21" s="501">
        <v>206445.44</v>
      </c>
      <c r="H21" s="501">
        <v>43009</v>
      </c>
      <c r="I21" s="510">
        <f t="shared" si="0"/>
        <v>96922489.170000032</v>
      </c>
    </row>
    <row r="22" spans="1:9">
      <c r="A22" s="514">
        <v>16</v>
      </c>
      <c r="B22" s="515" t="s">
        <v>692</v>
      </c>
      <c r="C22" s="509">
        <v>3036865.67</v>
      </c>
      <c r="D22" s="509">
        <v>9509490.1400000043</v>
      </c>
      <c r="E22" s="509">
        <v>978685.94000000006</v>
      </c>
      <c r="F22" s="509">
        <v>185859.76999999996</v>
      </c>
      <c r="G22" s="509">
        <v>206445.44</v>
      </c>
      <c r="H22" s="509">
        <v>43009</v>
      </c>
      <c r="I22" s="510">
        <f t="shared" si="0"/>
        <v>11175364.660000006</v>
      </c>
    </row>
    <row r="23" spans="1:9">
      <c r="A23" s="514">
        <v>17</v>
      </c>
      <c r="B23" s="515" t="s">
        <v>693</v>
      </c>
      <c r="C23" s="509"/>
      <c r="D23" s="509">
        <v>41011010.020000003</v>
      </c>
      <c r="E23" s="509"/>
      <c r="F23" s="509"/>
      <c r="G23" s="509"/>
      <c r="H23" s="509"/>
      <c r="I23" s="510">
        <f t="shared" si="0"/>
        <v>41011010.020000003</v>
      </c>
    </row>
    <row r="26" spans="1:9" ht="42.4" customHeight="1">
      <c r="B26" s="589" t="s">
        <v>940</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3"/>
  <sheetViews>
    <sheetView showGridLines="0" topLeftCell="C1" zoomScale="55" zoomScaleNormal="55" workbookViewId="0">
      <selection activeCell="C1" sqref="A1:XFD1048576"/>
    </sheetView>
  </sheetViews>
  <sheetFormatPr defaultColWidth="9.28515625" defaultRowHeight="12.75"/>
  <cols>
    <col min="1" max="1" width="11" style="495" bestFit="1" customWidth="1"/>
    <col min="2" max="2" width="93.42578125" style="495" customWidth="1"/>
    <col min="3" max="8" width="22" style="495" customWidth="1"/>
    <col min="9" max="9" width="42.28515625" style="495" bestFit="1" customWidth="1"/>
    <col min="10" max="16384" width="9.28515625" style="495"/>
  </cols>
  <sheetData>
    <row r="1" spans="1:9">
      <c r="A1" s="494" t="s">
        <v>188</v>
      </c>
    </row>
    <row r="2" spans="1:9">
      <c r="A2" s="494" t="s">
        <v>189</v>
      </c>
    </row>
    <row r="3" spans="1:9">
      <c r="A3" s="496" t="s">
        <v>694</v>
      </c>
      <c r="B3" s="497">
        <f>'1. key ratios'!B2</f>
        <v>44377</v>
      </c>
    </row>
    <row r="4" spans="1:9">
      <c r="C4" s="506" t="s">
        <v>672</v>
      </c>
      <c r="D4" s="506" t="s">
        <v>673</v>
      </c>
      <c r="E4" s="506" t="s">
        <v>674</v>
      </c>
      <c r="F4" s="506" t="s">
        <v>675</v>
      </c>
      <c r="G4" s="506" t="s">
        <v>676</v>
      </c>
      <c r="H4" s="506" t="s">
        <v>677</v>
      </c>
      <c r="I4" s="506" t="s">
        <v>678</v>
      </c>
    </row>
    <row r="5" spans="1:9" ht="41.65" customHeight="1">
      <c r="A5" s="697" t="s">
        <v>953</v>
      </c>
      <c r="B5" s="698"/>
      <c r="C5" s="711" t="s">
        <v>682</v>
      </c>
      <c r="D5" s="711"/>
      <c r="E5" s="711" t="s">
        <v>683</v>
      </c>
      <c r="F5" s="711" t="s">
        <v>684</v>
      </c>
      <c r="G5" s="709" t="s">
        <v>685</v>
      </c>
      <c r="H5" s="709" t="s">
        <v>686</v>
      </c>
      <c r="I5" s="507" t="s">
        <v>687</v>
      </c>
    </row>
    <row r="6" spans="1:9" ht="41.65" customHeight="1">
      <c r="A6" s="701"/>
      <c r="B6" s="702"/>
      <c r="C6" s="542" t="s">
        <v>688</v>
      </c>
      <c r="D6" s="542" t="s">
        <v>689</v>
      </c>
      <c r="E6" s="711"/>
      <c r="F6" s="711"/>
      <c r="G6" s="710"/>
      <c r="H6" s="710"/>
      <c r="I6" s="507" t="s">
        <v>690</v>
      </c>
    </row>
    <row r="7" spans="1:9">
      <c r="A7" s="509">
        <v>1</v>
      </c>
      <c r="B7" s="516" t="s">
        <v>695</v>
      </c>
      <c r="C7" s="509">
        <v>18399.05</v>
      </c>
      <c r="D7" s="509">
        <v>45879828.610000007</v>
      </c>
      <c r="E7" s="509">
        <v>10025.11</v>
      </c>
      <c r="F7" s="509">
        <v>6736.1400000000012</v>
      </c>
      <c r="G7" s="509"/>
      <c r="H7" s="509">
        <v>6142.3999999999987</v>
      </c>
      <c r="I7" s="510">
        <f t="shared" ref="I7:I34" si="0">C7+D7-E7-F7-G7</f>
        <v>45881466.410000004</v>
      </c>
    </row>
    <row r="8" spans="1:9">
      <c r="A8" s="509">
        <v>2</v>
      </c>
      <c r="B8" s="516" t="s">
        <v>696</v>
      </c>
      <c r="C8" s="509">
        <v>337799.69999999995</v>
      </c>
      <c r="D8" s="509">
        <v>12772067.110000001</v>
      </c>
      <c r="E8" s="509">
        <v>101612.98999999999</v>
      </c>
      <c r="F8" s="509">
        <v>13928.409999999993</v>
      </c>
      <c r="G8" s="509"/>
      <c r="H8" s="509">
        <v>644.40000000000009</v>
      </c>
      <c r="I8" s="510">
        <f t="shared" si="0"/>
        <v>12994325.41</v>
      </c>
    </row>
    <row r="9" spans="1:9">
      <c r="A9" s="509">
        <v>3</v>
      </c>
      <c r="B9" s="516" t="s">
        <v>697</v>
      </c>
      <c r="C9" s="509">
        <v>0</v>
      </c>
      <c r="D9" s="509">
        <v>0</v>
      </c>
      <c r="E9" s="509">
        <v>0</v>
      </c>
      <c r="F9" s="509">
        <v>0</v>
      </c>
      <c r="G9" s="509"/>
      <c r="H9" s="509">
        <v>0</v>
      </c>
      <c r="I9" s="510">
        <f t="shared" si="0"/>
        <v>0</v>
      </c>
    </row>
    <row r="10" spans="1:9">
      <c r="A10" s="509">
        <v>4</v>
      </c>
      <c r="B10" s="516" t="s">
        <v>698</v>
      </c>
      <c r="C10" s="509">
        <v>944.13</v>
      </c>
      <c r="D10" s="509">
        <v>138.35999999999999</v>
      </c>
      <c r="E10" s="509">
        <v>291.48</v>
      </c>
      <c r="F10" s="509">
        <v>2.68</v>
      </c>
      <c r="G10" s="509"/>
      <c r="H10" s="509">
        <v>171.55</v>
      </c>
      <c r="I10" s="510">
        <f t="shared" si="0"/>
        <v>788.33</v>
      </c>
    </row>
    <row r="11" spans="1:9">
      <c r="A11" s="509">
        <v>5</v>
      </c>
      <c r="B11" s="516" t="s">
        <v>699</v>
      </c>
      <c r="C11" s="509">
        <v>1234952.2100000002</v>
      </c>
      <c r="D11" s="509">
        <v>4254812.99</v>
      </c>
      <c r="E11" s="509">
        <v>370744.66000000003</v>
      </c>
      <c r="F11" s="509">
        <v>84295.93</v>
      </c>
      <c r="G11" s="509"/>
      <c r="H11" s="509">
        <v>0</v>
      </c>
      <c r="I11" s="510">
        <f t="shared" si="0"/>
        <v>5034724.6100000003</v>
      </c>
    </row>
    <row r="12" spans="1:9">
      <c r="A12" s="509">
        <v>6</v>
      </c>
      <c r="B12" s="516" t="s">
        <v>700</v>
      </c>
      <c r="C12" s="509">
        <v>1849.02</v>
      </c>
      <c r="D12" s="509">
        <v>13441.380000000001</v>
      </c>
      <c r="E12" s="509">
        <v>798.88000000000011</v>
      </c>
      <c r="F12" s="509">
        <v>240.92999999999998</v>
      </c>
      <c r="G12" s="509"/>
      <c r="H12" s="509">
        <v>1129.3499999999999</v>
      </c>
      <c r="I12" s="510">
        <f t="shared" si="0"/>
        <v>14250.59</v>
      </c>
    </row>
    <row r="13" spans="1:9">
      <c r="A13" s="509">
        <v>7</v>
      </c>
      <c r="B13" s="516" t="s">
        <v>701</v>
      </c>
      <c r="C13" s="509">
        <v>2978.39</v>
      </c>
      <c r="D13" s="509">
        <v>52856.01999999999</v>
      </c>
      <c r="E13" s="509">
        <v>1416.1100000000001</v>
      </c>
      <c r="F13" s="509">
        <v>1029.54</v>
      </c>
      <c r="G13" s="509"/>
      <c r="H13" s="509">
        <v>0</v>
      </c>
      <c r="I13" s="510">
        <f t="shared" si="0"/>
        <v>53388.759999999987</v>
      </c>
    </row>
    <row r="14" spans="1:9">
      <c r="A14" s="509">
        <v>8</v>
      </c>
      <c r="B14" s="516" t="s">
        <v>702</v>
      </c>
      <c r="C14" s="509">
        <v>5325.49</v>
      </c>
      <c r="D14" s="509">
        <v>9877.93</v>
      </c>
      <c r="E14" s="509">
        <v>2763.54</v>
      </c>
      <c r="F14" s="509">
        <v>148.36000000000001</v>
      </c>
      <c r="G14" s="509"/>
      <c r="H14" s="509">
        <v>893.91000000000008</v>
      </c>
      <c r="I14" s="510">
        <f t="shared" si="0"/>
        <v>12291.52</v>
      </c>
    </row>
    <row r="15" spans="1:9">
      <c r="A15" s="509">
        <v>9</v>
      </c>
      <c r="B15" s="516" t="s">
        <v>703</v>
      </c>
      <c r="C15" s="509">
        <v>0</v>
      </c>
      <c r="D15" s="509">
        <v>28773.709999999995</v>
      </c>
      <c r="E15" s="509">
        <v>23.81</v>
      </c>
      <c r="F15" s="509">
        <v>564.87</v>
      </c>
      <c r="G15" s="509"/>
      <c r="H15" s="509">
        <v>384.06</v>
      </c>
      <c r="I15" s="510">
        <f t="shared" si="0"/>
        <v>28185.029999999995</v>
      </c>
    </row>
    <row r="16" spans="1:9">
      <c r="A16" s="509">
        <v>10</v>
      </c>
      <c r="B16" s="516" t="s">
        <v>704</v>
      </c>
      <c r="C16" s="509">
        <v>415.92</v>
      </c>
      <c r="D16" s="509">
        <v>2066.39</v>
      </c>
      <c r="E16" s="509">
        <v>172.72</v>
      </c>
      <c r="F16" s="509">
        <v>34.840000000000003</v>
      </c>
      <c r="G16" s="509"/>
      <c r="H16" s="509">
        <v>305.70999999999998</v>
      </c>
      <c r="I16" s="510">
        <f t="shared" si="0"/>
        <v>2274.75</v>
      </c>
    </row>
    <row r="17" spans="1:9">
      <c r="A17" s="509">
        <v>11</v>
      </c>
      <c r="B17" s="516" t="s">
        <v>705</v>
      </c>
      <c r="C17" s="509">
        <v>496.40000000000003</v>
      </c>
      <c r="D17" s="509">
        <v>2348.4800000000005</v>
      </c>
      <c r="E17" s="509">
        <v>238.03</v>
      </c>
      <c r="F17" s="509">
        <v>27.01</v>
      </c>
      <c r="G17" s="509"/>
      <c r="H17" s="509">
        <v>283.47000000000003</v>
      </c>
      <c r="I17" s="510">
        <f t="shared" si="0"/>
        <v>2579.84</v>
      </c>
    </row>
    <row r="18" spans="1:9">
      <c r="A18" s="509">
        <v>12</v>
      </c>
      <c r="B18" s="516" t="s">
        <v>706</v>
      </c>
      <c r="C18" s="509">
        <v>19552.039999999994</v>
      </c>
      <c r="D18" s="509">
        <v>57002.46</v>
      </c>
      <c r="E18" s="509">
        <v>9202.0199999999986</v>
      </c>
      <c r="F18" s="509">
        <v>950.28000000000009</v>
      </c>
      <c r="G18" s="509"/>
      <c r="H18" s="509">
        <v>7678.2599999999993</v>
      </c>
      <c r="I18" s="510">
        <f t="shared" si="0"/>
        <v>66402.2</v>
      </c>
    </row>
    <row r="19" spans="1:9">
      <c r="A19" s="509">
        <v>13</v>
      </c>
      <c r="B19" s="516" t="s">
        <v>707</v>
      </c>
      <c r="C19" s="509">
        <v>12250.220000000001</v>
      </c>
      <c r="D19" s="509">
        <v>30427.039999999997</v>
      </c>
      <c r="E19" s="509">
        <v>5558.04</v>
      </c>
      <c r="F19" s="509">
        <v>476.69000000000005</v>
      </c>
      <c r="G19" s="509"/>
      <c r="H19" s="509">
        <v>3591.31</v>
      </c>
      <c r="I19" s="510">
        <f t="shared" si="0"/>
        <v>36642.529999999992</v>
      </c>
    </row>
    <row r="20" spans="1:9">
      <c r="A20" s="509">
        <v>14</v>
      </c>
      <c r="B20" s="516" t="s">
        <v>708</v>
      </c>
      <c r="C20" s="509">
        <v>3437.33</v>
      </c>
      <c r="D20" s="509">
        <v>6452.3200000000015</v>
      </c>
      <c r="E20" s="509">
        <v>1427.9599999999998</v>
      </c>
      <c r="F20" s="509">
        <v>113.35000000000001</v>
      </c>
      <c r="G20" s="509"/>
      <c r="H20" s="509">
        <v>2264.71</v>
      </c>
      <c r="I20" s="510">
        <f t="shared" si="0"/>
        <v>8348.340000000002</v>
      </c>
    </row>
    <row r="21" spans="1:9">
      <c r="A21" s="509">
        <v>15</v>
      </c>
      <c r="B21" s="516" t="s">
        <v>709</v>
      </c>
      <c r="C21" s="509">
        <v>22023.16</v>
      </c>
      <c r="D21" s="509">
        <v>30721.21</v>
      </c>
      <c r="E21" s="509">
        <v>7802.4</v>
      </c>
      <c r="F21" s="509">
        <v>573.62</v>
      </c>
      <c r="G21" s="509"/>
      <c r="H21" s="509">
        <v>2232.85</v>
      </c>
      <c r="I21" s="510">
        <f t="shared" si="0"/>
        <v>44368.349999999991</v>
      </c>
    </row>
    <row r="22" spans="1:9">
      <c r="A22" s="509">
        <v>16</v>
      </c>
      <c r="B22" s="516" t="s">
        <v>710</v>
      </c>
      <c r="C22" s="509">
        <v>0</v>
      </c>
      <c r="D22" s="509">
        <v>40086.740000000005</v>
      </c>
      <c r="E22" s="509">
        <v>0</v>
      </c>
      <c r="F22" s="509">
        <v>795.08</v>
      </c>
      <c r="G22" s="509"/>
      <c r="H22" s="509">
        <v>0</v>
      </c>
      <c r="I22" s="510">
        <f t="shared" si="0"/>
        <v>39291.660000000003</v>
      </c>
    </row>
    <row r="23" spans="1:9">
      <c r="A23" s="509">
        <v>17</v>
      </c>
      <c r="B23" s="516" t="s">
        <v>711</v>
      </c>
      <c r="C23" s="509">
        <v>0</v>
      </c>
      <c r="D23" s="509">
        <v>0</v>
      </c>
      <c r="E23" s="509">
        <v>0</v>
      </c>
      <c r="F23" s="509">
        <v>0</v>
      </c>
      <c r="G23" s="509"/>
      <c r="H23" s="509">
        <v>0</v>
      </c>
      <c r="I23" s="510">
        <f t="shared" si="0"/>
        <v>0</v>
      </c>
    </row>
    <row r="24" spans="1:9">
      <c r="A24" s="509">
        <v>18</v>
      </c>
      <c r="B24" s="516" t="s">
        <v>712</v>
      </c>
      <c r="C24" s="509">
        <v>1396.89</v>
      </c>
      <c r="D24" s="509">
        <v>2565.67</v>
      </c>
      <c r="E24" s="509">
        <v>638.78000000000009</v>
      </c>
      <c r="F24" s="509">
        <v>42.160000000000004</v>
      </c>
      <c r="G24" s="509"/>
      <c r="H24" s="509">
        <v>814.56</v>
      </c>
      <c r="I24" s="510">
        <f t="shared" si="0"/>
        <v>3281.6200000000003</v>
      </c>
    </row>
    <row r="25" spans="1:9">
      <c r="A25" s="509">
        <v>19</v>
      </c>
      <c r="B25" s="516" t="s">
        <v>713</v>
      </c>
      <c r="C25" s="509">
        <v>621.6</v>
      </c>
      <c r="D25" s="509">
        <v>15191.3</v>
      </c>
      <c r="E25" s="509">
        <v>252.70000000000002</v>
      </c>
      <c r="F25" s="509">
        <v>301.39000000000004</v>
      </c>
      <c r="G25" s="509"/>
      <c r="H25" s="509">
        <v>0</v>
      </c>
      <c r="I25" s="510">
        <f t="shared" si="0"/>
        <v>15258.81</v>
      </c>
    </row>
    <row r="26" spans="1:9">
      <c r="A26" s="509">
        <v>20</v>
      </c>
      <c r="B26" s="516" t="s">
        <v>714</v>
      </c>
      <c r="C26" s="509">
        <v>3157.7699999999995</v>
      </c>
      <c r="D26" s="509">
        <v>32581.85</v>
      </c>
      <c r="E26" s="509">
        <v>1452.85</v>
      </c>
      <c r="F26" s="509">
        <v>587.30999999999995</v>
      </c>
      <c r="G26" s="509"/>
      <c r="H26" s="509">
        <v>780.32999999999993</v>
      </c>
      <c r="I26" s="510">
        <f t="shared" si="0"/>
        <v>33699.46</v>
      </c>
    </row>
    <row r="27" spans="1:9">
      <c r="A27" s="509">
        <v>21</v>
      </c>
      <c r="B27" s="516" t="s">
        <v>715</v>
      </c>
      <c r="C27" s="509">
        <v>502.55999999999995</v>
      </c>
      <c r="D27" s="509">
        <v>10466.92</v>
      </c>
      <c r="E27" s="509">
        <v>360.87</v>
      </c>
      <c r="F27" s="509">
        <v>172.18</v>
      </c>
      <c r="G27" s="509"/>
      <c r="H27" s="509">
        <v>120.86</v>
      </c>
      <c r="I27" s="510">
        <f t="shared" si="0"/>
        <v>10436.429999999998</v>
      </c>
    </row>
    <row r="28" spans="1:9">
      <c r="A28" s="509">
        <v>22</v>
      </c>
      <c r="B28" s="516" t="s">
        <v>716</v>
      </c>
      <c r="C28" s="509">
        <v>60884.959999999999</v>
      </c>
      <c r="D28" s="509">
        <v>2078916.3199999991</v>
      </c>
      <c r="E28" s="509">
        <v>21061.619999999995</v>
      </c>
      <c r="F28" s="509">
        <v>40841.860000000052</v>
      </c>
      <c r="G28" s="509"/>
      <c r="H28" s="509">
        <v>10470.050000000001</v>
      </c>
      <c r="I28" s="510">
        <f t="shared" si="0"/>
        <v>2077897.7999999991</v>
      </c>
    </row>
    <row r="29" spans="1:9">
      <c r="A29" s="509">
        <v>23</v>
      </c>
      <c r="B29" s="516" t="s">
        <v>717</v>
      </c>
      <c r="C29" s="509">
        <v>106769.24</v>
      </c>
      <c r="D29" s="509">
        <v>320553.41000000003</v>
      </c>
      <c r="E29" s="509">
        <v>49775.6</v>
      </c>
      <c r="F29" s="509">
        <v>6177.2499999999982</v>
      </c>
      <c r="G29" s="509"/>
      <c r="H29" s="509">
        <v>2529.19</v>
      </c>
      <c r="I29" s="510">
        <f t="shared" si="0"/>
        <v>371369.80000000005</v>
      </c>
    </row>
    <row r="30" spans="1:9">
      <c r="A30" s="509">
        <v>24</v>
      </c>
      <c r="B30" s="516" t="s">
        <v>718</v>
      </c>
      <c r="C30" s="509">
        <v>965401.01</v>
      </c>
      <c r="D30" s="509">
        <v>7072.4200000000019</v>
      </c>
      <c r="E30" s="509">
        <v>290516.97999999992</v>
      </c>
      <c r="F30" s="509">
        <v>108.18999999999998</v>
      </c>
      <c r="G30" s="509"/>
      <c r="H30" s="509">
        <v>665.19</v>
      </c>
      <c r="I30" s="510">
        <f t="shared" si="0"/>
        <v>681848.26000000024</v>
      </c>
    </row>
    <row r="31" spans="1:9">
      <c r="A31" s="509">
        <v>25</v>
      </c>
      <c r="B31" s="516" t="s">
        <v>719</v>
      </c>
      <c r="C31" s="509">
        <v>237707.77</v>
      </c>
      <c r="D31" s="509">
        <v>1452051.0000000002</v>
      </c>
      <c r="E31" s="509">
        <v>102548.44000000002</v>
      </c>
      <c r="F31" s="509">
        <v>27710.85</v>
      </c>
      <c r="G31" s="509"/>
      <c r="H31" s="509">
        <v>1906.76</v>
      </c>
      <c r="I31" s="510">
        <f t="shared" si="0"/>
        <v>1559499.4800000002</v>
      </c>
    </row>
    <row r="32" spans="1:9">
      <c r="A32" s="509">
        <v>26</v>
      </c>
      <c r="B32" s="516" t="s">
        <v>720</v>
      </c>
      <c r="C32" s="509">
        <v>0</v>
      </c>
      <c r="D32" s="509">
        <v>0</v>
      </c>
      <c r="E32" s="509">
        <v>0</v>
      </c>
      <c r="F32" s="509">
        <v>0</v>
      </c>
      <c r="G32" s="509"/>
      <c r="H32" s="509">
        <v>0</v>
      </c>
      <c r="I32" s="510">
        <f t="shared" si="0"/>
        <v>0</v>
      </c>
    </row>
    <row r="33" spans="1:9">
      <c r="A33" s="509">
        <v>27</v>
      </c>
      <c r="B33" s="509" t="s">
        <v>165</v>
      </c>
      <c r="C33" s="509">
        <v>655820</v>
      </c>
      <c r="D33" s="509">
        <v>27827957.060000002</v>
      </c>
      <c r="E33" s="509">
        <v>327443.44</v>
      </c>
      <c r="F33" s="509">
        <v>19</v>
      </c>
      <c r="G33" s="509"/>
      <c r="H33" s="509"/>
      <c r="I33" s="510">
        <f t="shared" si="0"/>
        <v>28156314.620000001</v>
      </c>
    </row>
    <row r="34" spans="1:9">
      <c r="A34" s="509">
        <v>28</v>
      </c>
      <c r="B34" s="501" t="s">
        <v>68</v>
      </c>
      <c r="C34" s="501">
        <v>3692684.86</v>
      </c>
      <c r="D34" s="501">
        <v>94928256.700000018</v>
      </c>
      <c r="E34" s="501">
        <v>1306129.03</v>
      </c>
      <c r="F34" s="501">
        <v>185877.92</v>
      </c>
      <c r="G34" s="501">
        <v>206445.44</v>
      </c>
      <c r="H34" s="501">
        <v>43008.920000000006</v>
      </c>
      <c r="I34" s="510">
        <f t="shared" si="0"/>
        <v>96922489.170000017</v>
      </c>
    </row>
    <row r="36" spans="1:9">
      <c r="B36" s="517"/>
    </row>
    <row r="42" spans="1:9">
      <c r="A42" s="513"/>
      <c r="B42" s="513"/>
    </row>
    <row r="43" spans="1:9">
      <c r="A43" s="513"/>
      <c r="B43" s="513"/>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9"/>
  <sheetViews>
    <sheetView showGridLines="0" zoomScale="85" zoomScaleNormal="85" workbookViewId="0">
      <selection sqref="A1:XFD1048576"/>
    </sheetView>
  </sheetViews>
  <sheetFormatPr defaultColWidth="9.28515625" defaultRowHeight="12.75"/>
  <cols>
    <col min="1" max="1" width="11.7109375" style="495" bestFit="1" customWidth="1"/>
    <col min="2" max="2" width="108" style="495" bestFit="1" customWidth="1"/>
    <col min="3" max="3" width="35.5703125" style="495" customWidth="1"/>
    <col min="4" max="4" width="38.42578125" style="495" customWidth="1"/>
    <col min="5" max="16384" width="9.28515625" style="495"/>
  </cols>
  <sheetData>
    <row r="1" spans="1:4">
      <c r="A1" s="494" t="s">
        <v>188</v>
      </c>
    </row>
    <row r="2" spans="1:4">
      <c r="A2" s="494" t="s">
        <v>189</v>
      </c>
    </row>
    <row r="3" spans="1:4">
      <c r="A3" s="496" t="s">
        <v>721</v>
      </c>
      <c r="B3" s="497">
        <f>'1. key ratios'!B2</f>
        <v>44377</v>
      </c>
    </row>
    <row r="5" spans="1:4" ht="51">
      <c r="A5" s="712" t="s">
        <v>722</v>
      </c>
      <c r="B5" s="712"/>
      <c r="C5" s="498" t="s">
        <v>723</v>
      </c>
      <c r="D5" s="498" t="s">
        <v>724</v>
      </c>
    </row>
    <row r="6" spans="1:4">
      <c r="A6" s="518">
        <v>1</v>
      </c>
      <c r="B6" s="519" t="s">
        <v>725</v>
      </c>
      <c r="C6" s="648">
        <v>1415997.6452000001</v>
      </c>
      <c r="D6" s="509"/>
    </row>
    <row r="7" spans="1:4">
      <c r="A7" s="520">
        <v>2</v>
      </c>
      <c r="B7" s="519" t="s">
        <v>726</v>
      </c>
      <c r="C7" s="647">
        <v>145331.87599999999</v>
      </c>
      <c r="D7" s="509">
        <f>SUM(D8:D11)</f>
        <v>0</v>
      </c>
    </row>
    <row r="8" spans="1:4">
      <c r="A8" s="520">
        <v>2.1</v>
      </c>
      <c r="B8" s="521" t="s">
        <v>727</v>
      </c>
      <c r="C8" s="647">
        <v>98916.176000000007</v>
      </c>
      <c r="D8" s="509"/>
    </row>
    <row r="9" spans="1:4">
      <c r="A9" s="520">
        <v>2.2000000000000002</v>
      </c>
      <c r="B9" s="521" t="s">
        <v>728</v>
      </c>
      <c r="C9" s="647">
        <v>37573.68</v>
      </c>
      <c r="D9" s="509"/>
    </row>
    <row r="10" spans="1:4">
      <c r="A10" s="520">
        <v>2.2999999999999998</v>
      </c>
      <c r="B10" s="521" t="s">
        <v>729</v>
      </c>
      <c r="C10" s="647">
        <v>0</v>
      </c>
      <c r="D10" s="509"/>
    </row>
    <row r="11" spans="1:4">
      <c r="A11" s="520">
        <v>2.4</v>
      </c>
      <c r="B11" s="521" t="s">
        <v>730</v>
      </c>
      <c r="C11" s="647">
        <v>8842.02</v>
      </c>
      <c r="D11" s="509"/>
    </row>
    <row r="12" spans="1:4">
      <c r="A12" s="518">
        <v>3</v>
      </c>
      <c r="B12" s="519" t="s">
        <v>731</v>
      </c>
      <c r="C12" s="647">
        <v>190338.58020000003</v>
      </c>
      <c r="D12" s="509">
        <f>SUM(D13:D18)</f>
        <v>0</v>
      </c>
    </row>
    <row r="13" spans="1:4">
      <c r="A13" s="520">
        <v>3.1</v>
      </c>
      <c r="B13" s="521" t="s">
        <v>732</v>
      </c>
      <c r="C13" s="647">
        <v>43008.92</v>
      </c>
      <c r="D13" s="509"/>
    </row>
    <row r="14" spans="1:4">
      <c r="A14" s="520">
        <v>3.2</v>
      </c>
      <c r="B14" s="521" t="s">
        <v>733</v>
      </c>
      <c r="C14" s="647">
        <v>69267.257200000007</v>
      </c>
      <c r="D14" s="509"/>
    </row>
    <row r="15" spans="1:4">
      <c r="A15" s="520">
        <v>3.3</v>
      </c>
      <c r="B15" s="521" t="s">
        <v>734</v>
      </c>
      <c r="C15" s="647">
        <v>52112.963000000003</v>
      </c>
      <c r="D15" s="509"/>
    </row>
    <row r="16" spans="1:4">
      <c r="A16" s="520">
        <v>3.4</v>
      </c>
      <c r="B16" s="521" t="s">
        <v>735</v>
      </c>
      <c r="C16" s="647">
        <v>0</v>
      </c>
      <c r="D16" s="509"/>
    </row>
    <row r="17" spans="1:4">
      <c r="A17" s="520">
        <v>3.5</v>
      </c>
      <c r="B17" s="521" t="s">
        <v>736</v>
      </c>
      <c r="C17" s="647">
        <v>19668</v>
      </c>
      <c r="D17" s="509"/>
    </row>
    <row r="18" spans="1:4">
      <c r="A18" s="520">
        <v>3.6</v>
      </c>
      <c r="B18" s="521" t="s">
        <v>737</v>
      </c>
      <c r="C18" s="647">
        <v>6281.44</v>
      </c>
      <c r="D18" s="509"/>
    </row>
    <row r="19" spans="1:4">
      <c r="A19" s="522">
        <v>4</v>
      </c>
      <c r="B19" s="519" t="s">
        <v>738</v>
      </c>
      <c r="C19" s="648">
        <v>1370990.9410000001</v>
      </c>
      <c r="D19" s="501">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4"/>
  <sheetViews>
    <sheetView showGridLines="0" zoomScale="70" zoomScaleNormal="70" workbookViewId="0">
      <selection sqref="A1:XFD1048576"/>
    </sheetView>
  </sheetViews>
  <sheetFormatPr defaultColWidth="9.28515625" defaultRowHeight="12.75"/>
  <cols>
    <col min="1" max="1" width="11.7109375" style="495" bestFit="1" customWidth="1"/>
    <col min="2" max="2" width="124.7109375" style="495" customWidth="1"/>
    <col min="3" max="3" width="21.5703125" style="495" customWidth="1"/>
    <col min="4" max="4" width="49.28515625" style="495" customWidth="1"/>
    <col min="5" max="16384" width="9.28515625" style="495"/>
  </cols>
  <sheetData>
    <row r="1" spans="1:4">
      <c r="A1" s="494" t="s">
        <v>188</v>
      </c>
    </row>
    <row r="2" spans="1:4">
      <c r="A2" s="494" t="s">
        <v>189</v>
      </c>
    </row>
    <row r="3" spans="1:4">
      <c r="A3" s="496" t="s">
        <v>739</v>
      </c>
      <c r="B3" s="497">
        <f>'1. key ratios'!B2</f>
        <v>44377</v>
      </c>
    </row>
    <row r="4" spans="1:4">
      <c r="A4" s="496"/>
    </row>
    <row r="5" spans="1:4" ht="15" customHeight="1">
      <c r="A5" s="713" t="s">
        <v>740</v>
      </c>
      <c r="B5" s="714"/>
      <c r="C5" s="703" t="s">
        <v>741</v>
      </c>
      <c r="D5" s="717" t="s">
        <v>742</v>
      </c>
    </row>
    <row r="6" spans="1:4">
      <c r="A6" s="715"/>
      <c r="B6" s="716"/>
      <c r="C6" s="706"/>
      <c r="D6" s="717"/>
    </row>
    <row r="7" spans="1:4">
      <c r="A7" s="501">
        <v>1</v>
      </c>
      <c r="B7" s="501" t="s">
        <v>743</v>
      </c>
      <c r="C7" s="509">
        <v>3211373</v>
      </c>
      <c r="D7" s="523"/>
    </row>
    <row r="8" spans="1:4">
      <c r="A8" s="509">
        <v>2</v>
      </c>
      <c r="B8" s="509" t="s">
        <v>744</v>
      </c>
      <c r="C8" s="509">
        <v>148476</v>
      </c>
      <c r="D8" s="523"/>
    </row>
    <row r="9" spans="1:4">
      <c r="A9" s="509">
        <v>3</v>
      </c>
      <c r="B9" s="524" t="s">
        <v>745</v>
      </c>
      <c r="C9" s="509"/>
      <c r="D9" s="523"/>
    </row>
    <row r="10" spans="1:4">
      <c r="A10" s="509">
        <v>4</v>
      </c>
      <c r="B10" s="509" t="s">
        <v>746</v>
      </c>
      <c r="C10" s="509">
        <f>SUM(C11:C18)</f>
        <v>322983.08</v>
      </c>
      <c r="D10" s="523"/>
    </row>
    <row r="11" spans="1:4">
      <c r="A11" s="509">
        <v>5</v>
      </c>
      <c r="B11" s="525" t="s">
        <v>747</v>
      </c>
      <c r="C11" s="509"/>
      <c r="D11" s="523"/>
    </row>
    <row r="12" spans="1:4">
      <c r="A12" s="509">
        <v>6</v>
      </c>
      <c r="B12" s="525" t="s">
        <v>748</v>
      </c>
      <c r="C12" s="509"/>
      <c r="D12" s="523"/>
    </row>
    <row r="13" spans="1:4">
      <c r="A13" s="509">
        <v>7</v>
      </c>
      <c r="B13" s="525" t="s">
        <v>749</v>
      </c>
      <c r="C13" s="509">
        <v>279974.08</v>
      </c>
      <c r="D13" s="523"/>
    </row>
    <row r="14" spans="1:4">
      <c r="A14" s="509">
        <v>8</v>
      </c>
      <c r="B14" s="525" t="s">
        <v>750</v>
      </c>
      <c r="C14" s="509"/>
      <c r="D14" s="509"/>
    </row>
    <row r="15" spans="1:4">
      <c r="A15" s="509">
        <v>9</v>
      </c>
      <c r="B15" s="525" t="s">
        <v>751</v>
      </c>
      <c r="C15" s="509"/>
      <c r="D15" s="509"/>
    </row>
    <row r="16" spans="1:4">
      <c r="A16" s="509">
        <v>10</v>
      </c>
      <c r="B16" s="525" t="s">
        <v>752</v>
      </c>
      <c r="C16" s="509">
        <v>43009</v>
      </c>
      <c r="D16" s="523"/>
    </row>
    <row r="17" spans="1:4">
      <c r="A17" s="509">
        <v>11</v>
      </c>
      <c r="B17" s="525" t="s">
        <v>753</v>
      </c>
      <c r="C17" s="509"/>
      <c r="D17" s="509"/>
    </row>
    <row r="18" spans="1:4" ht="25.5">
      <c r="A18" s="509">
        <v>12</v>
      </c>
      <c r="B18" s="525" t="s">
        <v>754</v>
      </c>
      <c r="C18" s="509"/>
      <c r="D18" s="523"/>
    </row>
    <row r="19" spans="1:4">
      <c r="A19" s="501">
        <v>13</v>
      </c>
      <c r="B19" s="526" t="s">
        <v>755</v>
      </c>
      <c r="C19" s="501">
        <f>C7+C8+C9-C10</f>
        <v>3036865.92</v>
      </c>
      <c r="D19" s="527"/>
    </row>
    <row r="22" spans="1:4">
      <c r="B22" s="494"/>
    </row>
    <row r="23" spans="1:4">
      <c r="B23" s="494"/>
    </row>
    <row r="24" spans="1:4">
      <c r="B24" s="496"/>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56"/>
  <sheetViews>
    <sheetView showGridLines="0" tabSelected="1" topLeftCell="B1" zoomScale="115" zoomScaleNormal="115" workbookViewId="0">
      <selection activeCell="B3" sqref="B3"/>
    </sheetView>
  </sheetViews>
  <sheetFormatPr defaultColWidth="9.28515625" defaultRowHeight="12.75"/>
  <cols>
    <col min="1" max="1" width="11.7109375" style="495" bestFit="1" customWidth="1"/>
    <col min="2" max="2" width="80.7109375" style="495" customWidth="1"/>
    <col min="3" max="3" width="18.140625" style="495" customWidth="1"/>
    <col min="4" max="5" width="22.28515625" style="495" customWidth="1"/>
    <col min="6" max="6" width="23.42578125" style="495" customWidth="1"/>
    <col min="7" max="14" width="22.28515625" style="495" customWidth="1"/>
    <col min="15" max="15" width="23.28515625" style="495" bestFit="1" customWidth="1"/>
    <col min="16" max="16" width="21.7109375" style="495" bestFit="1" customWidth="1"/>
    <col min="17" max="19" width="19" style="495" bestFit="1" customWidth="1"/>
    <col min="20" max="20" width="16.28515625" style="495" customWidth="1"/>
    <col min="21" max="21" width="10.42578125" style="495" bestFit="1" customWidth="1"/>
    <col min="22" max="22" width="20" style="495" customWidth="1"/>
    <col min="23" max="16384" width="9.28515625" style="495"/>
  </cols>
  <sheetData>
    <row r="1" spans="1:22">
      <c r="A1" s="494" t="s">
        <v>188</v>
      </c>
    </row>
    <row r="2" spans="1:22">
      <c r="A2" s="494" t="s">
        <v>189</v>
      </c>
      <c r="B2" s="505"/>
      <c r="C2" s="505"/>
    </row>
    <row r="3" spans="1:22">
      <c r="A3" s="496" t="s">
        <v>756</v>
      </c>
      <c r="B3" s="497">
        <f>'1. key ratios'!B2</f>
        <v>44377</v>
      </c>
    </row>
    <row r="5" spans="1:22" ht="15" customHeight="1">
      <c r="A5" s="703" t="s">
        <v>757</v>
      </c>
      <c r="B5" s="705"/>
      <c r="C5" s="720" t="s">
        <v>758</v>
      </c>
      <c r="D5" s="721"/>
      <c r="E5" s="721"/>
      <c r="F5" s="721"/>
      <c r="G5" s="721"/>
      <c r="H5" s="721"/>
      <c r="I5" s="721"/>
      <c r="J5" s="721"/>
      <c r="K5" s="721"/>
      <c r="L5" s="721"/>
      <c r="M5" s="721"/>
      <c r="N5" s="721"/>
      <c r="O5" s="721"/>
      <c r="P5" s="721"/>
      <c r="Q5" s="721"/>
      <c r="R5" s="721"/>
      <c r="S5" s="721"/>
      <c r="T5" s="721"/>
      <c r="U5" s="722"/>
      <c r="V5" s="528"/>
    </row>
    <row r="6" spans="1:22">
      <c r="A6" s="718"/>
      <c r="B6" s="719"/>
      <c r="C6" s="723" t="s">
        <v>68</v>
      </c>
      <c r="D6" s="725" t="s">
        <v>759</v>
      </c>
      <c r="E6" s="725"/>
      <c r="F6" s="710"/>
      <c r="G6" s="726" t="s">
        <v>760</v>
      </c>
      <c r="H6" s="727"/>
      <c r="I6" s="727"/>
      <c r="J6" s="727"/>
      <c r="K6" s="728"/>
      <c r="L6" s="529"/>
      <c r="M6" s="729" t="s">
        <v>761</v>
      </c>
      <c r="N6" s="729"/>
      <c r="O6" s="710"/>
      <c r="P6" s="710"/>
      <c r="Q6" s="710"/>
      <c r="R6" s="710"/>
      <c r="S6" s="710"/>
      <c r="T6" s="710"/>
      <c r="U6" s="710"/>
      <c r="V6" s="529"/>
    </row>
    <row r="7" spans="1:22" ht="25.5">
      <c r="A7" s="706"/>
      <c r="B7" s="708"/>
      <c r="C7" s="724"/>
      <c r="D7" s="530"/>
      <c r="E7" s="630" t="s">
        <v>762</v>
      </c>
      <c r="F7" s="631" t="s">
        <v>763</v>
      </c>
      <c r="G7" s="632"/>
      <c r="H7" s="631" t="s">
        <v>762</v>
      </c>
      <c r="I7" s="630" t="s">
        <v>789</v>
      </c>
      <c r="J7" s="630" t="s">
        <v>764</v>
      </c>
      <c r="K7" s="631" t="s">
        <v>765</v>
      </c>
      <c r="L7" s="633"/>
      <c r="M7" s="634" t="s">
        <v>766</v>
      </c>
      <c r="N7" s="630" t="s">
        <v>764</v>
      </c>
      <c r="O7" s="630" t="s">
        <v>767</v>
      </c>
      <c r="P7" s="630" t="s">
        <v>768</v>
      </c>
      <c r="Q7" s="630" t="s">
        <v>769</v>
      </c>
      <c r="R7" s="630" t="s">
        <v>770</v>
      </c>
      <c r="S7" s="630" t="s">
        <v>771</v>
      </c>
      <c r="T7" s="630" t="s">
        <v>772</v>
      </c>
      <c r="U7" s="630" t="s">
        <v>773</v>
      </c>
      <c r="V7" s="528"/>
    </row>
    <row r="8" spans="1:22">
      <c r="A8" s="531">
        <v>1</v>
      </c>
      <c r="B8" s="501" t="s">
        <v>774</v>
      </c>
      <c r="C8" s="628">
        <f>C13+C14</f>
        <v>12407773.98000001</v>
      </c>
      <c r="D8" s="627">
        <f>D13+D14</f>
        <v>9292976.9100000113</v>
      </c>
      <c r="E8" s="627">
        <v>16412.690000000002</v>
      </c>
      <c r="F8" s="627">
        <v>0</v>
      </c>
      <c r="G8" s="627">
        <v>77931.169999999984</v>
      </c>
      <c r="H8" s="627">
        <v>8014.7300000000005</v>
      </c>
      <c r="I8" s="627">
        <v>5043.7299999999996</v>
      </c>
      <c r="J8" s="627">
        <v>0</v>
      </c>
      <c r="K8" s="627">
        <v>0</v>
      </c>
      <c r="L8" s="627">
        <v>3036865.67</v>
      </c>
      <c r="M8" s="627">
        <v>10051.000000000004</v>
      </c>
      <c r="N8" s="627">
        <v>35992.320000000007</v>
      </c>
      <c r="O8" s="627">
        <v>36819.99</v>
      </c>
      <c r="P8" s="627">
        <v>11124.87</v>
      </c>
      <c r="Q8" s="627">
        <v>1152111.1199999999</v>
      </c>
      <c r="R8" s="627">
        <v>0</v>
      </c>
      <c r="S8" s="627">
        <v>0</v>
      </c>
      <c r="T8" s="627">
        <v>226968.47999999998</v>
      </c>
      <c r="U8" s="627">
        <v>22850.960000000003</v>
      </c>
    </row>
    <row r="9" spans="1:22">
      <c r="A9" s="509">
        <v>1.1000000000000001</v>
      </c>
      <c r="B9" s="532" t="s">
        <v>775</v>
      </c>
      <c r="C9" s="629"/>
      <c r="D9" s="627"/>
      <c r="E9" s="627"/>
      <c r="F9" s="627"/>
      <c r="G9" s="627"/>
      <c r="H9" s="627"/>
      <c r="I9" s="627"/>
      <c r="J9" s="627"/>
      <c r="K9" s="627"/>
      <c r="L9" s="627"/>
      <c r="M9" s="627"/>
      <c r="N9" s="627"/>
      <c r="O9" s="627"/>
      <c r="P9" s="627"/>
      <c r="Q9" s="627"/>
      <c r="R9" s="627"/>
      <c r="S9" s="627"/>
      <c r="T9" s="627"/>
      <c r="U9" s="627"/>
    </row>
    <row r="10" spans="1:22">
      <c r="A10" s="509">
        <v>1.2</v>
      </c>
      <c r="B10" s="532" t="s">
        <v>776</v>
      </c>
      <c r="C10" s="629"/>
      <c r="D10" s="627"/>
      <c r="E10" s="627"/>
      <c r="F10" s="627"/>
      <c r="G10" s="627"/>
      <c r="H10" s="627"/>
      <c r="I10" s="627"/>
      <c r="J10" s="627"/>
      <c r="K10" s="627"/>
      <c r="L10" s="627"/>
      <c r="M10" s="627"/>
      <c r="N10" s="627"/>
      <c r="O10" s="627"/>
      <c r="P10" s="627"/>
      <c r="Q10" s="627"/>
      <c r="R10" s="627"/>
      <c r="S10" s="627"/>
      <c r="T10" s="627"/>
      <c r="U10" s="627"/>
    </row>
    <row r="11" spans="1:22">
      <c r="A11" s="509">
        <v>1.3</v>
      </c>
      <c r="B11" s="532" t="s">
        <v>777</v>
      </c>
      <c r="C11" s="629"/>
      <c r="D11" s="627"/>
      <c r="E11" s="627"/>
      <c r="F11" s="627"/>
      <c r="G11" s="627"/>
      <c r="H11" s="627"/>
      <c r="I11" s="627"/>
      <c r="J11" s="627"/>
      <c r="K11" s="627"/>
      <c r="L11" s="627"/>
      <c r="M11" s="627"/>
      <c r="N11" s="627"/>
      <c r="O11" s="627"/>
      <c r="P11" s="627"/>
      <c r="Q11" s="627"/>
      <c r="R11" s="627"/>
      <c r="S11" s="627"/>
      <c r="T11" s="627"/>
      <c r="U11" s="627"/>
    </row>
    <row r="12" spans="1:22">
      <c r="A12" s="509">
        <v>1.4</v>
      </c>
      <c r="B12" s="532" t="s">
        <v>778</v>
      </c>
      <c r="C12" s="629"/>
      <c r="D12" s="627"/>
      <c r="E12" s="627"/>
      <c r="F12" s="627"/>
      <c r="G12" s="627"/>
      <c r="H12" s="627"/>
      <c r="I12" s="627"/>
      <c r="J12" s="627"/>
      <c r="K12" s="627"/>
      <c r="L12" s="627"/>
      <c r="M12" s="627"/>
      <c r="N12" s="627"/>
      <c r="O12" s="627"/>
      <c r="P12" s="627"/>
      <c r="Q12" s="627"/>
      <c r="R12" s="627"/>
      <c r="S12" s="627"/>
      <c r="T12" s="627"/>
      <c r="U12" s="627"/>
    </row>
    <row r="13" spans="1:22">
      <c r="A13" s="509">
        <v>1.5</v>
      </c>
      <c r="B13" s="532" t="s">
        <v>779</v>
      </c>
      <c r="C13" s="629">
        <f>6469302.12000001-37216.58</f>
        <v>6432085.5400000103</v>
      </c>
      <c r="D13" s="627">
        <f>4169949.88000001+67453</f>
        <v>4237402.8800000101</v>
      </c>
      <c r="E13" s="627">
        <v>0</v>
      </c>
      <c r="F13" s="627">
        <v>0</v>
      </c>
      <c r="G13" s="627">
        <v>0</v>
      </c>
      <c r="H13" s="627">
        <v>0</v>
      </c>
      <c r="I13" s="627">
        <v>0</v>
      </c>
      <c r="J13" s="627">
        <v>0</v>
      </c>
      <c r="K13" s="627">
        <v>0</v>
      </c>
      <c r="L13" s="627">
        <v>2194682.65</v>
      </c>
      <c r="M13" s="627">
        <v>0</v>
      </c>
      <c r="N13" s="627">
        <v>0</v>
      </c>
      <c r="O13" s="627">
        <v>0</v>
      </c>
      <c r="P13" s="627">
        <v>0</v>
      </c>
      <c r="Q13" s="627">
        <v>962303.57</v>
      </c>
      <c r="R13" s="627">
        <v>0</v>
      </c>
      <c r="S13" s="627">
        <v>0</v>
      </c>
      <c r="T13" s="627">
        <v>0</v>
      </c>
      <c r="U13" s="627">
        <v>0</v>
      </c>
    </row>
    <row r="14" spans="1:22">
      <c r="A14" s="509">
        <v>1.6</v>
      </c>
      <c r="B14" s="532" t="s">
        <v>780</v>
      </c>
      <c r="C14" s="629">
        <v>5975688.4399999995</v>
      </c>
      <c r="D14" s="627">
        <f>4939342.03+116232</f>
        <v>5055574.03</v>
      </c>
      <c r="E14" s="627">
        <v>16412.690000000002</v>
      </c>
      <c r="F14" s="627">
        <v>0</v>
      </c>
      <c r="G14" s="627">
        <v>77931.169999999984</v>
      </c>
      <c r="H14" s="627">
        <v>8014.7300000000005</v>
      </c>
      <c r="I14" s="627">
        <v>5043.7299999999996</v>
      </c>
      <c r="J14" s="627">
        <v>0</v>
      </c>
      <c r="K14" s="627">
        <v>0</v>
      </c>
      <c r="L14" s="627">
        <v>842183.01999999979</v>
      </c>
      <c r="M14" s="627">
        <v>10051.000000000004</v>
      </c>
      <c r="N14" s="627">
        <v>35992.320000000007</v>
      </c>
      <c r="O14" s="627">
        <v>36819.99</v>
      </c>
      <c r="P14" s="627">
        <v>11124.87</v>
      </c>
      <c r="Q14" s="627">
        <v>189807.55</v>
      </c>
      <c r="R14" s="627">
        <v>0</v>
      </c>
      <c r="S14" s="627">
        <v>0</v>
      </c>
      <c r="T14" s="627">
        <v>226968.47999999998</v>
      </c>
      <c r="U14" s="627">
        <v>22850.960000000003</v>
      </c>
    </row>
    <row r="15" spans="1:22">
      <c r="A15" s="531">
        <v>2</v>
      </c>
      <c r="B15" s="501" t="s">
        <v>781</v>
      </c>
      <c r="C15" s="628">
        <v>39931437.770000003</v>
      </c>
      <c r="D15" s="627">
        <v>39931437.770000003</v>
      </c>
      <c r="E15" s="627">
        <v>0</v>
      </c>
      <c r="F15" s="627">
        <v>0</v>
      </c>
      <c r="G15" s="627">
        <v>0</v>
      </c>
      <c r="H15" s="627">
        <v>0</v>
      </c>
      <c r="I15" s="627">
        <v>0</v>
      </c>
      <c r="J15" s="627">
        <v>0</v>
      </c>
      <c r="K15" s="627">
        <v>0</v>
      </c>
      <c r="L15" s="627">
        <v>0</v>
      </c>
      <c r="M15" s="627">
        <v>0</v>
      </c>
      <c r="N15" s="627">
        <v>0</v>
      </c>
      <c r="O15" s="627">
        <v>0</v>
      </c>
      <c r="P15" s="627">
        <v>0</v>
      </c>
      <c r="Q15" s="627">
        <v>0</v>
      </c>
      <c r="R15" s="627">
        <v>0</v>
      </c>
      <c r="S15" s="627">
        <v>0</v>
      </c>
      <c r="T15" s="627">
        <v>0</v>
      </c>
      <c r="U15" s="627">
        <v>0</v>
      </c>
    </row>
    <row r="16" spans="1:22">
      <c r="A16" s="509">
        <v>2.1</v>
      </c>
      <c r="B16" s="532" t="s">
        <v>775</v>
      </c>
      <c r="C16" s="629"/>
      <c r="D16" s="627"/>
      <c r="E16" s="627"/>
      <c r="F16" s="627"/>
      <c r="G16" s="627"/>
      <c r="H16" s="627"/>
      <c r="I16" s="627"/>
      <c r="J16" s="627"/>
      <c r="K16" s="627"/>
      <c r="L16" s="627"/>
      <c r="M16" s="627"/>
      <c r="N16" s="627"/>
      <c r="O16" s="627"/>
      <c r="P16" s="627"/>
      <c r="Q16" s="627"/>
      <c r="R16" s="627"/>
      <c r="S16" s="627"/>
      <c r="T16" s="627"/>
      <c r="U16" s="627"/>
    </row>
    <row r="17" spans="1:21">
      <c r="A17" s="509">
        <v>2.2000000000000002</v>
      </c>
      <c r="B17" s="532" t="s">
        <v>776</v>
      </c>
      <c r="C17" s="629">
        <v>34931437.770000003</v>
      </c>
      <c r="D17" s="627">
        <v>34931437.770000003</v>
      </c>
      <c r="E17" s="627"/>
      <c r="F17" s="627"/>
      <c r="G17" s="627"/>
      <c r="H17" s="627"/>
      <c r="I17" s="627"/>
      <c r="J17" s="627"/>
      <c r="K17" s="627"/>
      <c r="L17" s="627"/>
      <c r="M17" s="627"/>
      <c r="N17" s="627"/>
      <c r="O17" s="627"/>
      <c r="P17" s="627"/>
      <c r="Q17" s="627"/>
      <c r="R17" s="627"/>
      <c r="S17" s="627"/>
      <c r="T17" s="627"/>
      <c r="U17" s="627"/>
    </row>
    <row r="18" spans="1:21">
      <c r="A18" s="509">
        <v>2.2999999999999998</v>
      </c>
      <c r="B18" s="532" t="s">
        <v>777</v>
      </c>
      <c r="C18" s="629"/>
      <c r="D18" s="627"/>
      <c r="E18" s="627"/>
      <c r="F18" s="627"/>
      <c r="G18" s="627"/>
      <c r="H18" s="627"/>
      <c r="I18" s="627"/>
      <c r="J18" s="627"/>
      <c r="K18" s="627"/>
      <c r="L18" s="627"/>
      <c r="M18" s="627"/>
      <c r="N18" s="627"/>
      <c r="O18" s="627"/>
      <c r="P18" s="627"/>
      <c r="Q18" s="627"/>
      <c r="R18" s="627"/>
      <c r="S18" s="627"/>
      <c r="T18" s="627"/>
      <c r="U18" s="627"/>
    </row>
    <row r="19" spans="1:21">
      <c r="A19" s="509">
        <v>2.4</v>
      </c>
      <c r="B19" s="532" t="s">
        <v>778</v>
      </c>
      <c r="C19" s="629">
        <v>3000000</v>
      </c>
      <c r="D19" s="627">
        <v>3000000</v>
      </c>
      <c r="E19" s="627"/>
      <c r="F19" s="627"/>
      <c r="G19" s="627"/>
      <c r="H19" s="627"/>
      <c r="I19" s="627"/>
      <c r="J19" s="627"/>
      <c r="K19" s="627"/>
      <c r="L19" s="627"/>
      <c r="M19" s="627"/>
      <c r="N19" s="627"/>
      <c r="O19" s="627"/>
      <c r="P19" s="627"/>
      <c r="Q19" s="627"/>
      <c r="R19" s="627"/>
      <c r="S19" s="627"/>
      <c r="T19" s="627"/>
      <c r="U19" s="627"/>
    </row>
    <row r="20" spans="1:21">
      <c r="A20" s="509">
        <v>2.5</v>
      </c>
      <c r="B20" s="532" t="s">
        <v>779</v>
      </c>
      <c r="C20" s="629">
        <v>2000000</v>
      </c>
      <c r="D20" s="627">
        <v>2000000</v>
      </c>
      <c r="E20" s="627"/>
      <c r="F20" s="627"/>
      <c r="G20" s="627"/>
      <c r="H20" s="627"/>
      <c r="I20" s="627"/>
      <c r="J20" s="627"/>
      <c r="K20" s="627"/>
      <c r="L20" s="627"/>
      <c r="M20" s="627"/>
      <c r="N20" s="627"/>
      <c r="O20" s="627"/>
      <c r="P20" s="627"/>
      <c r="Q20" s="627"/>
      <c r="R20" s="627"/>
      <c r="S20" s="627"/>
      <c r="T20" s="627"/>
      <c r="U20" s="627"/>
    </row>
    <row r="21" spans="1:21">
      <c r="A21" s="509">
        <v>2.6</v>
      </c>
      <c r="B21" s="532" t="s">
        <v>780</v>
      </c>
      <c r="C21" s="629"/>
      <c r="D21" s="627"/>
      <c r="E21" s="627"/>
      <c r="F21" s="627"/>
      <c r="G21" s="627"/>
      <c r="H21" s="627"/>
      <c r="I21" s="627"/>
      <c r="J21" s="627"/>
      <c r="K21" s="627"/>
      <c r="L21" s="627"/>
      <c r="M21" s="627"/>
      <c r="N21" s="627"/>
      <c r="O21" s="627"/>
      <c r="P21" s="627"/>
      <c r="Q21" s="627"/>
      <c r="R21" s="627"/>
      <c r="S21" s="627"/>
      <c r="T21" s="627"/>
      <c r="U21" s="627"/>
    </row>
    <row r="22" spans="1:21">
      <c r="A22" s="531">
        <v>3</v>
      </c>
      <c r="B22" s="501" t="s">
        <v>782</v>
      </c>
      <c r="C22" s="628">
        <v>240254.98</v>
      </c>
      <c r="D22" s="627">
        <v>156603</v>
      </c>
      <c r="E22" s="635">
        <v>0</v>
      </c>
      <c r="F22" s="635">
        <v>0</v>
      </c>
      <c r="G22" s="627">
        <v>0</v>
      </c>
      <c r="H22" s="635">
        <v>0</v>
      </c>
      <c r="I22" s="635">
        <v>0</v>
      </c>
      <c r="J22" s="635">
        <v>0</v>
      </c>
      <c r="K22" s="635">
        <v>0</v>
      </c>
      <c r="L22" s="627">
        <v>0</v>
      </c>
      <c r="M22" s="635">
        <v>0</v>
      </c>
      <c r="N22" s="635">
        <v>0</v>
      </c>
      <c r="O22" s="635">
        <v>0</v>
      </c>
      <c r="P22" s="635">
        <v>0</v>
      </c>
      <c r="Q22" s="635">
        <v>0</v>
      </c>
      <c r="R22" s="635">
        <v>0</v>
      </c>
      <c r="S22" s="635">
        <v>0</v>
      </c>
      <c r="T22" s="635">
        <v>0</v>
      </c>
      <c r="U22" s="627">
        <v>0</v>
      </c>
    </row>
    <row r="23" spans="1:21">
      <c r="A23" s="509">
        <v>3.1</v>
      </c>
      <c r="B23" s="532" t="s">
        <v>775</v>
      </c>
      <c r="C23" s="629"/>
      <c r="D23" s="627"/>
      <c r="E23" s="635"/>
      <c r="F23" s="635"/>
      <c r="G23" s="627"/>
      <c r="H23" s="635"/>
      <c r="I23" s="635"/>
      <c r="J23" s="635"/>
      <c r="K23" s="635"/>
      <c r="L23" s="627"/>
      <c r="M23" s="635"/>
      <c r="N23" s="635"/>
      <c r="O23" s="635"/>
      <c r="P23" s="635"/>
      <c r="Q23" s="635"/>
      <c r="R23" s="635"/>
      <c r="S23" s="635"/>
      <c r="T23" s="635"/>
      <c r="U23" s="627"/>
    </row>
    <row r="24" spans="1:21">
      <c r="A24" s="509">
        <v>3.2</v>
      </c>
      <c r="B24" s="532" t="s">
        <v>776</v>
      </c>
      <c r="C24" s="629"/>
      <c r="D24" s="627"/>
      <c r="E24" s="635"/>
      <c r="F24" s="635"/>
      <c r="G24" s="627"/>
      <c r="H24" s="635"/>
      <c r="I24" s="635"/>
      <c r="J24" s="635"/>
      <c r="K24" s="635"/>
      <c r="L24" s="627"/>
      <c r="M24" s="635"/>
      <c r="N24" s="635"/>
      <c r="O24" s="635"/>
      <c r="P24" s="635"/>
      <c r="Q24" s="635"/>
      <c r="R24" s="635"/>
      <c r="S24" s="635"/>
      <c r="T24" s="635"/>
      <c r="U24" s="627"/>
    </row>
    <row r="25" spans="1:21">
      <c r="A25" s="509">
        <v>3.3</v>
      </c>
      <c r="B25" s="532" t="s">
        <v>777</v>
      </c>
      <c r="C25" s="629"/>
      <c r="D25" s="627"/>
      <c r="E25" s="635"/>
      <c r="F25" s="635"/>
      <c r="G25" s="627"/>
      <c r="H25" s="635"/>
      <c r="I25" s="635"/>
      <c r="J25" s="635"/>
      <c r="K25" s="635"/>
      <c r="L25" s="627"/>
      <c r="M25" s="635"/>
      <c r="N25" s="635"/>
      <c r="O25" s="635"/>
      <c r="P25" s="635"/>
      <c r="Q25" s="635"/>
      <c r="R25" s="635"/>
      <c r="S25" s="635"/>
      <c r="T25" s="635"/>
      <c r="U25" s="627"/>
    </row>
    <row r="26" spans="1:21">
      <c r="A26" s="509">
        <v>3.4</v>
      </c>
      <c r="B26" s="532" t="s">
        <v>778</v>
      </c>
      <c r="C26" s="629"/>
      <c r="D26" s="627"/>
      <c r="E26" s="635"/>
      <c r="F26" s="635"/>
      <c r="G26" s="627"/>
      <c r="H26" s="635"/>
      <c r="I26" s="635"/>
      <c r="J26" s="635"/>
      <c r="K26" s="635"/>
      <c r="L26" s="627"/>
      <c r="M26" s="635"/>
      <c r="N26" s="635"/>
      <c r="O26" s="635"/>
      <c r="P26" s="635"/>
      <c r="Q26" s="635"/>
      <c r="R26" s="635"/>
      <c r="S26" s="635"/>
      <c r="T26" s="635"/>
      <c r="U26" s="627"/>
    </row>
    <row r="27" spans="1:21">
      <c r="A27" s="509">
        <v>3.5</v>
      </c>
      <c r="B27" s="532" t="s">
        <v>779</v>
      </c>
      <c r="C27" s="629">
        <v>156603</v>
      </c>
      <c r="D27" s="627">
        <v>156603</v>
      </c>
      <c r="E27" s="635"/>
      <c r="F27" s="635"/>
      <c r="G27" s="627"/>
      <c r="H27" s="635"/>
      <c r="I27" s="635"/>
      <c r="J27" s="635"/>
      <c r="K27" s="635"/>
      <c r="L27" s="627"/>
      <c r="M27" s="635"/>
      <c r="N27" s="635"/>
      <c r="O27" s="635"/>
      <c r="P27" s="635"/>
      <c r="Q27" s="635"/>
      <c r="R27" s="635"/>
      <c r="S27" s="635"/>
      <c r="T27" s="635"/>
      <c r="U27" s="627"/>
    </row>
    <row r="28" spans="1:21">
      <c r="A28" s="509">
        <v>3.6</v>
      </c>
      <c r="B28" s="532" t="s">
        <v>780</v>
      </c>
      <c r="C28" s="629">
        <v>83651.98000000001</v>
      </c>
      <c r="D28" s="627"/>
      <c r="E28" s="635"/>
      <c r="F28" s="635"/>
      <c r="G28" s="627"/>
      <c r="H28" s="635"/>
      <c r="I28" s="635"/>
      <c r="J28" s="635"/>
      <c r="K28" s="635"/>
      <c r="L28" s="627"/>
      <c r="M28" s="635"/>
      <c r="N28" s="635"/>
      <c r="O28" s="635"/>
      <c r="P28" s="635"/>
      <c r="Q28" s="635"/>
      <c r="R28" s="635"/>
      <c r="S28" s="635"/>
      <c r="T28" s="635"/>
      <c r="U28" s="627"/>
    </row>
    <row r="31" spans="1:21">
      <c r="E31" s="806"/>
    </row>
    <row r="32" spans="1:21">
      <c r="F32" s="806"/>
    </row>
    <row r="33" spans="3:7">
      <c r="E33" s="806"/>
    </row>
    <row r="34" spans="3:7">
      <c r="E34" s="806"/>
    </row>
    <row r="35" spans="3:7">
      <c r="D35" s="806"/>
    </row>
    <row r="38" spans="3:7">
      <c r="C38" s="806"/>
      <c r="G38" s="806"/>
    </row>
    <row r="49" s="495" customFormat="1"/>
    <row r="50" s="495" customFormat="1"/>
    <row r="51" s="495" customFormat="1"/>
    <row r="52" s="495" customFormat="1"/>
    <row r="53" s="495" customFormat="1"/>
    <row r="54" s="495" customFormat="1"/>
    <row r="55" s="495" customFormat="1"/>
    <row r="56" s="495" customFormat="1"/>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33"/>
  <sheetViews>
    <sheetView showGridLines="0" topLeftCell="C1" zoomScaleNormal="100" workbookViewId="0">
      <selection activeCell="C1" sqref="A1:XFD1048576"/>
    </sheetView>
  </sheetViews>
  <sheetFormatPr defaultColWidth="9.28515625" defaultRowHeight="12.75"/>
  <cols>
    <col min="1" max="1" width="11.7109375" style="495" bestFit="1" customWidth="1"/>
    <col min="2" max="2" width="90.28515625" style="495" bestFit="1" customWidth="1"/>
    <col min="3" max="3" width="20.28515625" style="495" customWidth="1"/>
    <col min="4" max="4" width="22.28515625" style="495" customWidth="1"/>
    <col min="5" max="5" width="17.140625" style="495" customWidth="1"/>
    <col min="6" max="7" width="22.28515625" style="495" customWidth="1"/>
    <col min="8" max="8" width="17.140625" style="495" customWidth="1"/>
    <col min="9" max="14" width="22.28515625" style="495" customWidth="1"/>
    <col min="15" max="15" width="23.28515625" style="495" bestFit="1" customWidth="1"/>
    <col min="16" max="16" width="21.7109375" style="495" bestFit="1" customWidth="1"/>
    <col min="17" max="19" width="19" style="495" bestFit="1" customWidth="1"/>
    <col min="20" max="20" width="15.28515625" style="495" customWidth="1"/>
    <col min="21" max="16384" width="9.28515625" style="495"/>
  </cols>
  <sheetData>
    <row r="1" spans="1:20">
      <c r="A1" s="494" t="s">
        <v>188</v>
      </c>
    </row>
    <row r="2" spans="1:20">
      <c r="A2" s="494" t="s">
        <v>189</v>
      </c>
    </row>
    <row r="3" spans="1:20">
      <c r="A3" s="496" t="s">
        <v>783</v>
      </c>
      <c r="B3" s="497">
        <f>'1. key ratios'!B2</f>
        <v>44377</v>
      </c>
      <c r="C3" s="497"/>
    </row>
    <row r="4" spans="1:20">
      <c r="A4" s="496"/>
      <c r="B4" s="497"/>
      <c r="C4" s="497"/>
    </row>
    <row r="5" spans="1:20" ht="13.5" customHeight="1">
      <c r="A5" s="730" t="s">
        <v>784</v>
      </c>
      <c r="B5" s="731"/>
      <c r="C5" s="736" t="s">
        <v>785</v>
      </c>
      <c r="D5" s="737"/>
      <c r="E5" s="737"/>
      <c r="F5" s="737"/>
      <c r="G5" s="737"/>
      <c r="H5" s="737"/>
      <c r="I5" s="737"/>
      <c r="J5" s="737"/>
      <c r="K5" s="737"/>
      <c r="L5" s="737"/>
      <c r="M5" s="737"/>
      <c r="N5" s="737"/>
      <c r="O5" s="737"/>
      <c r="P5" s="737"/>
      <c r="Q5" s="737"/>
      <c r="R5" s="737"/>
      <c r="S5" s="737"/>
      <c r="T5" s="738"/>
    </row>
    <row r="6" spans="1:20">
      <c r="A6" s="732"/>
      <c r="B6" s="733"/>
      <c r="C6" s="717" t="s">
        <v>68</v>
      </c>
      <c r="D6" s="736" t="s">
        <v>786</v>
      </c>
      <c r="E6" s="737"/>
      <c r="F6" s="738"/>
      <c r="G6" s="736" t="s">
        <v>787</v>
      </c>
      <c r="H6" s="737"/>
      <c r="I6" s="737"/>
      <c r="J6" s="737"/>
      <c r="K6" s="738"/>
      <c r="L6" s="739" t="s">
        <v>788</v>
      </c>
      <c r="M6" s="740"/>
      <c r="N6" s="740"/>
      <c r="O6" s="740"/>
      <c r="P6" s="740"/>
      <c r="Q6" s="740"/>
      <c r="R6" s="740"/>
      <c r="S6" s="740"/>
      <c r="T6" s="741"/>
    </row>
    <row r="7" spans="1:20" ht="25.5">
      <c r="A7" s="734"/>
      <c r="B7" s="735"/>
      <c r="C7" s="717"/>
      <c r="D7" s="646"/>
      <c r="E7" s="507" t="s">
        <v>762</v>
      </c>
      <c r="F7" s="507" t="s">
        <v>763</v>
      </c>
      <c r="G7" s="646"/>
      <c r="H7" s="507" t="s">
        <v>762</v>
      </c>
      <c r="I7" s="507" t="s">
        <v>789</v>
      </c>
      <c r="J7" s="507" t="s">
        <v>764</v>
      </c>
      <c r="K7" s="507" t="s">
        <v>765</v>
      </c>
      <c r="L7" s="533"/>
      <c r="M7" s="507" t="s">
        <v>766</v>
      </c>
      <c r="N7" s="507" t="s">
        <v>764</v>
      </c>
      <c r="O7" s="507" t="s">
        <v>767</v>
      </c>
      <c r="P7" s="507" t="s">
        <v>768</v>
      </c>
      <c r="Q7" s="507" t="s">
        <v>769</v>
      </c>
      <c r="R7" s="507" t="s">
        <v>770</v>
      </c>
      <c r="S7" s="507" t="s">
        <v>771</v>
      </c>
      <c r="T7" s="591" t="s">
        <v>772</v>
      </c>
    </row>
    <row r="8" spans="1:20">
      <c r="A8" s="533">
        <v>1</v>
      </c>
      <c r="B8" s="526" t="s">
        <v>774</v>
      </c>
      <c r="C8" s="509">
        <v>12407773.979999995</v>
      </c>
      <c r="D8" s="509">
        <v>9292977.139999995</v>
      </c>
      <c r="E8" s="509">
        <v>16412.690000000002</v>
      </c>
      <c r="F8" s="509">
        <v>0</v>
      </c>
      <c r="G8" s="509">
        <v>77931.169999999984</v>
      </c>
      <c r="H8" s="509">
        <v>8014.7300000000005</v>
      </c>
      <c r="I8" s="509">
        <v>5043.7299999999996</v>
      </c>
      <c r="J8" s="509">
        <v>0</v>
      </c>
      <c r="K8" s="509">
        <v>0</v>
      </c>
      <c r="L8" s="509">
        <v>3036865.67</v>
      </c>
      <c r="M8" s="509">
        <v>10051.000000000004</v>
      </c>
      <c r="N8" s="509">
        <v>35992.320000000007</v>
      </c>
      <c r="O8" s="509">
        <v>36819.99</v>
      </c>
      <c r="P8" s="509">
        <v>11124.87</v>
      </c>
      <c r="Q8" s="509">
        <v>1152111.1199999999</v>
      </c>
      <c r="R8" s="509">
        <v>0</v>
      </c>
      <c r="S8" s="509">
        <v>0</v>
      </c>
      <c r="T8" s="509">
        <v>226968.47999999998</v>
      </c>
    </row>
    <row r="9" spans="1:20">
      <c r="A9" s="532">
        <v>1.1000000000000001</v>
      </c>
      <c r="B9" s="532" t="s">
        <v>790</v>
      </c>
      <c r="C9" s="629">
        <v>9015581.0399999991</v>
      </c>
      <c r="D9" s="627">
        <v>6271197.5299999993</v>
      </c>
      <c r="E9" s="627">
        <v>0</v>
      </c>
      <c r="F9" s="627">
        <v>0</v>
      </c>
      <c r="G9" s="627">
        <v>0</v>
      </c>
      <c r="H9" s="627">
        <v>0</v>
      </c>
      <c r="I9" s="627">
        <v>0</v>
      </c>
      <c r="J9" s="627">
        <v>0</v>
      </c>
      <c r="K9" s="627">
        <v>0</v>
      </c>
      <c r="L9" s="627">
        <v>2744383.51</v>
      </c>
      <c r="M9" s="627">
        <v>0</v>
      </c>
      <c r="N9" s="627">
        <v>0</v>
      </c>
      <c r="O9" s="627">
        <v>0</v>
      </c>
      <c r="P9" s="627">
        <v>0</v>
      </c>
      <c r="Q9" s="627">
        <v>1152111.1199999999</v>
      </c>
      <c r="R9" s="627">
        <v>0</v>
      </c>
      <c r="S9" s="627">
        <v>0</v>
      </c>
      <c r="T9" s="627">
        <v>226968.47999999998</v>
      </c>
    </row>
    <row r="10" spans="1:20">
      <c r="A10" s="534" t="s">
        <v>251</v>
      </c>
      <c r="B10" s="534" t="s">
        <v>791</v>
      </c>
      <c r="C10" s="637">
        <v>8973795.9699999988</v>
      </c>
      <c r="D10" s="627">
        <v>6229412.459999999</v>
      </c>
      <c r="E10" s="627">
        <v>0</v>
      </c>
      <c r="F10" s="627">
        <v>0</v>
      </c>
      <c r="G10" s="627">
        <v>0</v>
      </c>
      <c r="H10" s="627">
        <v>0</v>
      </c>
      <c r="I10" s="627">
        <v>0</v>
      </c>
      <c r="J10" s="627">
        <v>0</v>
      </c>
      <c r="K10" s="627">
        <v>0</v>
      </c>
      <c r="L10" s="627">
        <v>2744383.51</v>
      </c>
      <c r="M10" s="627">
        <v>0</v>
      </c>
      <c r="N10" s="627">
        <v>0</v>
      </c>
      <c r="O10" s="627">
        <v>0</v>
      </c>
      <c r="P10" s="627">
        <v>0</v>
      </c>
      <c r="Q10" s="627">
        <v>1152111.1199999999</v>
      </c>
      <c r="R10" s="627">
        <v>0</v>
      </c>
      <c r="S10" s="627">
        <v>0</v>
      </c>
      <c r="T10" s="627">
        <v>226968.47999999998</v>
      </c>
    </row>
    <row r="11" spans="1:20">
      <c r="A11" s="535" t="s">
        <v>792</v>
      </c>
      <c r="B11" s="535" t="s">
        <v>793</v>
      </c>
      <c r="C11" s="638">
        <v>6235835</v>
      </c>
      <c r="D11" s="627">
        <v>3908227</v>
      </c>
      <c r="E11" s="627"/>
      <c r="F11" s="627"/>
      <c r="G11" s="627"/>
      <c r="H11" s="627"/>
      <c r="I11" s="627"/>
      <c r="J11" s="627"/>
      <c r="K11" s="627"/>
      <c r="L11" s="627">
        <v>2327608</v>
      </c>
      <c r="M11" s="627"/>
      <c r="N11" s="627"/>
      <c r="O11" s="627"/>
      <c r="P11" s="627"/>
      <c r="Q11" s="627">
        <v>977821</v>
      </c>
      <c r="R11" s="627"/>
      <c r="S11" s="627"/>
      <c r="T11" s="627">
        <v>17683</v>
      </c>
    </row>
    <row r="12" spans="1:20">
      <c r="A12" s="535" t="s">
        <v>794</v>
      </c>
      <c r="B12" s="535" t="s">
        <v>795</v>
      </c>
      <c r="C12" s="638">
        <v>2466171.5499999998</v>
      </c>
      <c r="D12" s="627">
        <v>2276364</v>
      </c>
      <c r="E12" s="627"/>
      <c r="F12" s="627"/>
      <c r="G12" s="627"/>
      <c r="H12" s="627"/>
      <c r="I12" s="627"/>
      <c r="J12" s="627"/>
      <c r="K12" s="627"/>
      <c r="L12" s="627">
        <v>189807.55</v>
      </c>
      <c r="M12" s="627"/>
      <c r="N12" s="627"/>
      <c r="O12" s="627"/>
      <c r="P12" s="627"/>
      <c r="Q12" s="627">
        <v>174290.55</v>
      </c>
      <c r="R12" s="627"/>
      <c r="S12" s="627"/>
      <c r="T12" s="627"/>
    </row>
    <row r="13" spans="1:20">
      <c r="A13" s="535" t="s">
        <v>796</v>
      </c>
      <c r="B13" s="535" t="s">
        <v>797</v>
      </c>
      <c r="C13" s="638">
        <v>271789.8</v>
      </c>
      <c r="D13" s="627">
        <v>44821.8</v>
      </c>
      <c r="E13" s="627"/>
      <c r="F13" s="627"/>
      <c r="G13" s="627"/>
      <c r="H13" s="627"/>
      <c r="I13" s="627"/>
      <c r="J13" s="627"/>
      <c r="K13" s="627"/>
      <c r="L13" s="627">
        <v>226968</v>
      </c>
      <c r="M13" s="627"/>
      <c r="N13" s="627"/>
      <c r="O13" s="627"/>
      <c r="P13" s="627"/>
      <c r="Q13" s="627"/>
      <c r="R13" s="627"/>
      <c r="S13" s="627"/>
      <c r="T13" s="627">
        <v>209286</v>
      </c>
    </row>
    <row r="14" spans="1:20">
      <c r="A14" s="535" t="s">
        <v>798</v>
      </c>
      <c r="B14" s="535" t="s">
        <v>799</v>
      </c>
      <c r="C14" s="638">
        <v>0</v>
      </c>
      <c r="D14" s="627"/>
      <c r="E14" s="627"/>
      <c r="F14" s="627"/>
      <c r="G14" s="627"/>
      <c r="H14" s="627"/>
      <c r="I14" s="627"/>
      <c r="J14" s="627"/>
      <c r="K14" s="627"/>
      <c r="L14" s="627"/>
      <c r="M14" s="627"/>
      <c r="N14" s="627"/>
      <c r="O14" s="627"/>
      <c r="P14" s="627"/>
      <c r="Q14" s="627"/>
      <c r="R14" s="627"/>
      <c r="S14" s="627"/>
      <c r="T14" s="627"/>
    </row>
    <row r="15" spans="1:20">
      <c r="A15" s="536">
        <v>1.2</v>
      </c>
      <c r="B15" s="536" t="s">
        <v>800</v>
      </c>
      <c r="C15" s="639">
        <v>977468.34</v>
      </c>
      <c r="D15" s="627">
        <v>125423.99</v>
      </c>
      <c r="E15" s="627">
        <v>0</v>
      </c>
      <c r="F15" s="627">
        <v>0</v>
      </c>
      <c r="G15" s="627">
        <v>0</v>
      </c>
      <c r="H15" s="627">
        <v>0</v>
      </c>
      <c r="I15" s="627">
        <v>0</v>
      </c>
      <c r="J15" s="627">
        <v>0</v>
      </c>
      <c r="K15" s="627">
        <v>0</v>
      </c>
      <c r="L15" s="627">
        <v>852044.35</v>
      </c>
      <c r="M15" s="627">
        <v>0</v>
      </c>
      <c r="N15" s="627">
        <v>0</v>
      </c>
      <c r="O15" s="627">
        <v>0</v>
      </c>
      <c r="P15" s="627">
        <v>0</v>
      </c>
      <c r="Q15" s="627">
        <v>345633.34</v>
      </c>
      <c r="R15" s="627">
        <v>0</v>
      </c>
      <c r="S15" s="627">
        <v>0</v>
      </c>
      <c r="T15" s="627">
        <v>96819.840000000011</v>
      </c>
    </row>
    <row r="16" spans="1:20">
      <c r="A16" s="532">
        <v>1.3</v>
      </c>
      <c r="B16" s="536" t="s">
        <v>801</v>
      </c>
      <c r="C16" s="640">
        <v>25320111</v>
      </c>
      <c r="D16" s="640">
        <v>16996197</v>
      </c>
      <c r="E16" s="640">
        <v>0</v>
      </c>
      <c r="F16" s="640">
        <v>0</v>
      </c>
      <c r="G16" s="640">
        <v>0</v>
      </c>
      <c r="H16" s="640">
        <v>0</v>
      </c>
      <c r="I16" s="640">
        <v>0</v>
      </c>
      <c r="J16" s="640">
        <v>0</v>
      </c>
      <c r="K16" s="640">
        <v>0</v>
      </c>
      <c r="L16" s="640">
        <v>8323914</v>
      </c>
      <c r="M16" s="640">
        <v>0</v>
      </c>
      <c r="N16" s="640">
        <v>0</v>
      </c>
      <c r="O16" s="640">
        <v>0</v>
      </c>
      <c r="P16" s="640">
        <v>0</v>
      </c>
      <c r="Q16" s="640">
        <v>2702056</v>
      </c>
      <c r="R16" s="640">
        <v>0</v>
      </c>
      <c r="S16" s="640">
        <v>3825</v>
      </c>
      <c r="T16" s="640">
        <v>587815</v>
      </c>
    </row>
    <row r="17" spans="1:20" ht="25.5">
      <c r="A17" s="537" t="s">
        <v>802</v>
      </c>
      <c r="B17" s="538" t="s">
        <v>803</v>
      </c>
      <c r="C17" s="641">
        <v>9015581.0399999991</v>
      </c>
      <c r="D17" s="642">
        <v>6271197.5299999993</v>
      </c>
      <c r="E17" s="642">
        <v>0</v>
      </c>
      <c r="F17" s="642">
        <v>0</v>
      </c>
      <c r="G17" s="642">
        <v>0</v>
      </c>
      <c r="H17" s="642">
        <v>0</v>
      </c>
      <c r="I17" s="642">
        <v>0</v>
      </c>
      <c r="J17" s="642">
        <v>0</v>
      </c>
      <c r="K17" s="642">
        <v>0</v>
      </c>
      <c r="L17" s="642">
        <v>2744383.51</v>
      </c>
      <c r="M17" s="642">
        <v>0</v>
      </c>
      <c r="N17" s="642">
        <v>0</v>
      </c>
      <c r="O17" s="642">
        <v>0</v>
      </c>
      <c r="P17" s="642">
        <v>0</v>
      </c>
      <c r="Q17" s="642">
        <v>1152111.1199999999</v>
      </c>
      <c r="R17" s="642"/>
      <c r="S17" s="642">
        <v>0</v>
      </c>
      <c r="T17" s="642">
        <v>226968.47999999998</v>
      </c>
    </row>
    <row r="18" spans="1:20" ht="25.5">
      <c r="A18" s="539" t="s">
        <v>804</v>
      </c>
      <c r="B18" s="539" t="s">
        <v>805</v>
      </c>
      <c r="C18" s="643">
        <v>8973795.9699999988</v>
      </c>
      <c r="D18" s="642">
        <v>6229412.459999999</v>
      </c>
      <c r="E18" s="642">
        <v>0</v>
      </c>
      <c r="F18" s="642">
        <v>0</v>
      </c>
      <c r="G18" s="642">
        <v>0</v>
      </c>
      <c r="H18" s="642">
        <v>0</v>
      </c>
      <c r="I18" s="642">
        <v>0</v>
      </c>
      <c r="J18" s="642">
        <v>0</v>
      </c>
      <c r="K18" s="642">
        <v>0</v>
      </c>
      <c r="L18" s="642">
        <v>2744383.51</v>
      </c>
      <c r="M18" s="642">
        <v>0</v>
      </c>
      <c r="N18" s="642">
        <v>0</v>
      </c>
      <c r="O18" s="642">
        <v>0</v>
      </c>
      <c r="P18" s="642">
        <v>0</v>
      </c>
      <c r="Q18" s="642">
        <v>1152111.1199999999</v>
      </c>
      <c r="R18" s="642"/>
      <c r="S18" s="642">
        <v>0</v>
      </c>
      <c r="T18" s="642">
        <v>226968.47999999998</v>
      </c>
    </row>
    <row r="19" spans="1:20">
      <c r="A19" s="537" t="s">
        <v>806</v>
      </c>
      <c r="B19" s="537" t="s">
        <v>807</v>
      </c>
      <c r="C19" s="644">
        <v>16304529.960000001</v>
      </c>
      <c r="D19" s="642">
        <v>10724999.470000001</v>
      </c>
      <c r="E19" s="642"/>
      <c r="F19" s="642"/>
      <c r="G19" s="642"/>
      <c r="H19" s="642"/>
      <c r="I19" s="642"/>
      <c r="J19" s="642"/>
      <c r="K19" s="642"/>
      <c r="L19" s="642">
        <v>5579530.4900000002</v>
      </c>
      <c r="M19" s="642"/>
      <c r="N19" s="642"/>
      <c r="O19" s="642"/>
      <c r="P19" s="642"/>
      <c r="Q19" s="642">
        <v>1549944.8800000001</v>
      </c>
      <c r="R19" s="642"/>
      <c r="S19" s="642">
        <v>3825</v>
      </c>
      <c r="T19" s="642">
        <v>360846.52</v>
      </c>
    </row>
    <row r="20" spans="1:20">
      <c r="A20" s="539" t="s">
        <v>808</v>
      </c>
      <c r="B20" s="539" t="s">
        <v>809</v>
      </c>
      <c r="C20" s="643">
        <v>13096137.050000001</v>
      </c>
      <c r="D20" s="642">
        <v>10667783.540000001</v>
      </c>
      <c r="E20" s="642"/>
      <c r="F20" s="642"/>
      <c r="G20" s="642"/>
      <c r="H20" s="642"/>
      <c r="I20" s="642"/>
      <c r="J20" s="642"/>
      <c r="K20" s="642"/>
      <c r="L20" s="642">
        <v>2428353.5099999998</v>
      </c>
      <c r="M20" s="642"/>
      <c r="N20" s="642"/>
      <c r="O20" s="642"/>
      <c r="P20" s="642"/>
      <c r="Q20" s="642">
        <v>1549944.8800000001</v>
      </c>
      <c r="R20" s="642"/>
      <c r="S20" s="642">
        <v>3825</v>
      </c>
      <c r="T20" s="642">
        <v>360846.52</v>
      </c>
    </row>
    <row r="21" spans="1:20">
      <c r="A21" s="540">
        <v>1.4</v>
      </c>
      <c r="B21" s="578" t="s">
        <v>942</v>
      </c>
      <c r="C21" s="645"/>
      <c r="D21" s="642"/>
      <c r="E21" s="642"/>
      <c r="F21" s="636"/>
      <c r="G21" s="627"/>
      <c r="H21" s="627"/>
      <c r="I21" s="627"/>
      <c r="J21" s="627"/>
      <c r="K21" s="627"/>
      <c r="L21" s="627"/>
      <c r="M21" s="627"/>
      <c r="N21" s="627"/>
      <c r="O21" s="627"/>
      <c r="P21" s="627"/>
      <c r="Q21" s="627"/>
      <c r="R21" s="627"/>
      <c r="S21" s="627"/>
      <c r="T21" s="627"/>
    </row>
    <row r="22" spans="1:20">
      <c r="A22" s="540">
        <v>1.5</v>
      </c>
      <c r="B22" s="578" t="s">
        <v>943</v>
      </c>
      <c r="C22" s="645"/>
      <c r="D22" s="642"/>
      <c r="E22" s="642"/>
      <c r="F22" s="642"/>
      <c r="G22" s="642"/>
      <c r="H22" s="642"/>
      <c r="I22" s="642"/>
      <c r="J22" s="642"/>
      <c r="K22" s="642"/>
      <c r="L22" s="642"/>
      <c r="M22" s="642"/>
      <c r="N22" s="642"/>
      <c r="O22" s="642"/>
      <c r="P22" s="642"/>
      <c r="Q22" s="642"/>
      <c r="R22" s="642"/>
      <c r="S22" s="642"/>
      <c r="T22" s="642"/>
    </row>
    <row r="33" s="495" customFormat="1"/>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42"/>
  <sheetViews>
    <sheetView showGridLines="0" topLeftCell="C1" zoomScale="55" zoomScaleNormal="55" workbookViewId="0">
      <selection activeCell="C1" sqref="A1:XFD1048576"/>
    </sheetView>
  </sheetViews>
  <sheetFormatPr defaultColWidth="9.28515625" defaultRowHeight="12.75"/>
  <cols>
    <col min="1" max="1" width="11.7109375" style="495" bestFit="1" customWidth="1"/>
    <col min="2" max="2" width="93.42578125" style="495" customWidth="1"/>
    <col min="3" max="3" width="14.7109375" style="495" customWidth="1"/>
    <col min="4" max="4" width="14.7109375" style="495" bestFit="1" customWidth="1"/>
    <col min="5" max="5" width="13.7109375" style="495" bestFit="1" customWidth="1"/>
    <col min="6" max="6" width="17.7109375" style="528" bestFit="1" customWidth="1"/>
    <col min="7" max="7" width="7.28515625" style="528" bestFit="1" customWidth="1"/>
    <col min="8" max="8" width="8.28515625" style="495" bestFit="1" customWidth="1"/>
    <col min="9" max="9" width="8.28515625" style="495" customWidth="1"/>
    <col min="10" max="10" width="14.7109375" style="528" bestFit="1" customWidth="1"/>
    <col min="11" max="11" width="13.7109375" style="528" bestFit="1" customWidth="1"/>
    <col min="12" max="12" width="17.7109375" style="528" bestFit="1" customWidth="1"/>
    <col min="13" max="13" width="7.28515625" style="528" bestFit="1" customWidth="1"/>
    <col min="14" max="14" width="8.28515625" style="528" bestFit="1" customWidth="1"/>
    <col min="15" max="15" width="18.7109375" style="495" bestFit="1" customWidth="1"/>
    <col min="16" max="16384" width="9.28515625" style="495"/>
  </cols>
  <sheetData>
    <row r="1" spans="1:15">
      <c r="A1" s="494" t="s">
        <v>188</v>
      </c>
      <c r="F1" s="495"/>
      <c r="G1" s="495"/>
      <c r="J1" s="495"/>
      <c r="K1" s="495"/>
      <c r="L1" s="495"/>
      <c r="M1" s="495"/>
      <c r="N1" s="495"/>
    </row>
    <row r="2" spans="1:15">
      <c r="A2" s="494" t="s">
        <v>189</v>
      </c>
      <c r="F2" s="495"/>
      <c r="G2" s="495"/>
      <c r="J2" s="495"/>
      <c r="K2" s="495"/>
      <c r="L2" s="495"/>
      <c r="M2" s="495"/>
      <c r="N2" s="495"/>
    </row>
    <row r="3" spans="1:15">
      <c r="A3" s="496" t="s">
        <v>812</v>
      </c>
      <c r="B3" s="497">
        <f>'1. key ratios'!B2</f>
        <v>44377</v>
      </c>
      <c r="F3" s="495"/>
      <c r="G3" s="495"/>
      <c r="J3" s="495"/>
      <c r="K3" s="495"/>
      <c r="L3" s="495"/>
      <c r="M3" s="495"/>
      <c r="N3" s="495"/>
    </row>
    <row r="4" spans="1:15">
      <c r="F4" s="495"/>
      <c r="G4" s="495"/>
      <c r="J4" s="495"/>
      <c r="K4" s="495"/>
      <c r="L4" s="495"/>
      <c r="M4" s="495"/>
      <c r="N4" s="495"/>
    </row>
    <row r="5" spans="1:15" ht="37.5" customHeight="1">
      <c r="A5" s="697" t="s">
        <v>813</v>
      </c>
      <c r="B5" s="698"/>
      <c r="C5" s="742" t="s">
        <v>814</v>
      </c>
      <c r="D5" s="743"/>
      <c r="E5" s="743"/>
      <c r="F5" s="743"/>
      <c r="G5" s="743"/>
      <c r="H5" s="744"/>
      <c r="I5" s="742" t="s">
        <v>815</v>
      </c>
      <c r="J5" s="745"/>
      <c r="K5" s="745"/>
      <c r="L5" s="745"/>
      <c r="M5" s="745"/>
      <c r="N5" s="746"/>
      <c r="O5" s="747" t="s">
        <v>685</v>
      </c>
    </row>
    <row r="6" spans="1:15" ht="39.4" customHeight="1">
      <c r="A6" s="701"/>
      <c r="B6" s="702"/>
      <c r="C6" s="541"/>
      <c r="D6" s="542" t="s">
        <v>816</v>
      </c>
      <c r="E6" s="542" t="s">
        <v>817</v>
      </c>
      <c r="F6" s="542" t="s">
        <v>818</v>
      </c>
      <c r="G6" s="542" t="s">
        <v>819</v>
      </c>
      <c r="H6" s="542" t="s">
        <v>820</v>
      </c>
      <c r="I6" s="543"/>
      <c r="J6" s="542" t="s">
        <v>816</v>
      </c>
      <c r="K6" s="542" t="s">
        <v>817</v>
      </c>
      <c r="L6" s="542" t="s">
        <v>818</v>
      </c>
      <c r="M6" s="542" t="s">
        <v>819</v>
      </c>
      <c r="N6" s="542" t="s">
        <v>820</v>
      </c>
      <c r="O6" s="748"/>
    </row>
    <row r="7" spans="1:15">
      <c r="A7" s="509">
        <v>1</v>
      </c>
      <c r="B7" s="516" t="s">
        <v>695</v>
      </c>
      <c r="C7" s="516">
        <v>366425.75999999995</v>
      </c>
      <c r="D7" s="509">
        <v>336807.12999999995</v>
      </c>
      <c r="E7" s="509">
        <v>11219.58</v>
      </c>
      <c r="F7" s="509">
        <v>10830.199999999999</v>
      </c>
      <c r="G7" s="509">
        <v>3829.62</v>
      </c>
      <c r="H7" s="509">
        <v>3739.2299999999996</v>
      </c>
      <c r="I7" s="509">
        <v>16761.25</v>
      </c>
      <c r="J7" s="509">
        <v>6736.1400000000012</v>
      </c>
      <c r="K7" s="509">
        <v>1122</v>
      </c>
      <c r="L7" s="509">
        <v>3249.0400000000004</v>
      </c>
      <c r="M7" s="509">
        <v>1914.84</v>
      </c>
      <c r="N7" s="509">
        <v>3739.2299999999996</v>
      </c>
      <c r="O7" s="509"/>
    </row>
    <row r="8" spans="1:15">
      <c r="A8" s="509">
        <v>2</v>
      </c>
      <c r="B8" s="516" t="s">
        <v>696</v>
      </c>
      <c r="C8" s="516">
        <v>1036096.7199999999</v>
      </c>
      <c r="D8" s="509">
        <v>696418.99999999988</v>
      </c>
      <c r="E8" s="509">
        <v>1878.02</v>
      </c>
      <c r="F8" s="507">
        <v>337373.45999999996</v>
      </c>
      <c r="G8" s="507">
        <v>426.24</v>
      </c>
      <c r="H8" s="509">
        <v>0</v>
      </c>
      <c r="I8" s="509">
        <v>115541.39999999998</v>
      </c>
      <c r="J8" s="507">
        <v>13928.409999999993</v>
      </c>
      <c r="K8" s="507">
        <v>187.81000000000003</v>
      </c>
      <c r="L8" s="507">
        <v>101212.06</v>
      </c>
      <c r="M8" s="507">
        <v>213.12</v>
      </c>
      <c r="N8" s="507">
        <v>0</v>
      </c>
      <c r="O8" s="509"/>
    </row>
    <row r="9" spans="1:15">
      <c r="A9" s="509">
        <v>3</v>
      </c>
      <c r="B9" s="516" t="s">
        <v>697</v>
      </c>
      <c r="C9" s="516">
        <v>0</v>
      </c>
      <c r="D9" s="509">
        <v>0</v>
      </c>
      <c r="E9" s="509">
        <v>0</v>
      </c>
      <c r="F9" s="506">
        <v>0</v>
      </c>
      <c r="G9" s="506">
        <v>0</v>
      </c>
      <c r="H9" s="509">
        <v>0</v>
      </c>
      <c r="I9" s="509">
        <v>0</v>
      </c>
      <c r="J9" s="506">
        <v>0</v>
      </c>
      <c r="K9" s="506">
        <v>0</v>
      </c>
      <c r="L9" s="506">
        <v>0</v>
      </c>
      <c r="M9" s="506">
        <v>0</v>
      </c>
      <c r="N9" s="506">
        <v>0</v>
      </c>
      <c r="O9" s="509"/>
    </row>
    <row r="10" spans="1:15">
      <c r="A10" s="509">
        <v>4</v>
      </c>
      <c r="B10" s="516" t="s">
        <v>698</v>
      </c>
      <c r="C10" s="516">
        <v>1078.03</v>
      </c>
      <c r="D10" s="509">
        <v>133.9</v>
      </c>
      <c r="E10" s="509">
        <v>0</v>
      </c>
      <c r="F10" s="506">
        <v>902.93</v>
      </c>
      <c r="G10" s="506">
        <v>41.2</v>
      </c>
      <c r="H10" s="509">
        <v>0</v>
      </c>
      <c r="I10" s="509">
        <v>294.16000000000003</v>
      </c>
      <c r="J10" s="506">
        <v>2.68</v>
      </c>
      <c r="K10" s="506">
        <v>0</v>
      </c>
      <c r="L10" s="506">
        <v>270.88</v>
      </c>
      <c r="M10" s="506">
        <v>20.6</v>
      </c>
      <c r="N10" s="506">
        <v>0</v>
      </c>
      <c r="O10" s="509"/>
    </row>
    <row r="11" spans="1:15">
      <c r="A11" s="509">
        <v>5</v>
      </c>
      <c r="B11" s="516" t="s">
        <v>699</v>
      </c>
      <c r="C11" s="516">
        <v>5450799.1000000006</v>
      </c>
      <c r="D11" s="509">
        <v>4214796.4800000004</v>
      </c>
      <c r="E11" s="509">
        <v>1050.4100000000001</v>
      </c>
      <c r="F11" s="506">
        <v>1234182.4400000002</v>
      </c>
      <c r="G11" s="506">
        <v>769.77</v>
      </c>
      <c r="H11" s="509">
        <v>0</v>
      </c>
      <c r="I11" s="509">
        <v>455040.59</v>
      </c>
      <c r="J11" s="506">
        <v>84295.93</v>
      </c>
      <c r="K11" s="506">
        <v>105.03999999999999</v>
      </c>
      <c r="L11" s="506">
        <v>370254.73000000004</v>
      </c>
      <c r="M11" s="506">
        <v>384.89</v>
      </c>
      <c r="N11" s="506">
        <v>0</v>
      </c>
      <c r="O11" s="509"/>
    </row>
    <row r="12" spans="1:15">
      <c r="A12" s="509">
        <v>6</v>
      </c>
      <c r="B12" s="516" t="s">
        <v>700</v>
      </c>
      <c r="C12" s="516">
        <v>15092.65</v>
      </c>
      <c r="D12" s="509">
        <v>12046.630000000001</v>
      </c>
      <c r="E12" s="509">
        <v>1197</v>
      </c>
      <c r="F12" s="506">
        <v>1226.6399999999999</v>
      </c>
      <c r="G12" s="506">
        <v>622.38</v>
      </c>
      <c r="H12" s="509">
        <v>0</v>
      </c>
      <c r="I12" s="509">
        <v>1039.81</v>
      </c>
      <c r="J12" s="506">
        <v>240.92999999999998</v>
      </c>
      <c r="K12" s="506">
        <v>119.69999999999999</v>
      </c>
      <c r="L12" s="506">
        <v>367.99</v>
      </c>
      <c r="M12" s="506">
        <v>311.19</v>
      </c>
      <c r="N12" s="506">
        <v>0</v>
      </c>
      <c r="O12" s="509"/>
    </row>
    <row r="13" spans="1:15">
      <c r="A13" s="509">
        <v>7</v>
      </c>
      <c r="B13" s="516" t="s">
        <v>701</v>
      </c>
      <c r="C13" s="516">
        <v>55359.1</v>
      </c>
      <c r="D13" s="509">
        <v>51476.79</v>
      </c>
      <c r="E13" s="509">
        <v>903.92000000000007</v>
      </c>
      <c r="F13" s="506">
        <v>1323.79</v>
      </c>
      <c r="G13" s="506">
        <v>1452.08</v>
      </c>
      <c r="H13" s="509">
        <v>202.52</v>
      </c>
      <c r="I13" s="509">
        <v>2445.65</v>
      </c>
      <c r="J13" s="506">
        <v>1029.54</v>
      </c>
      <c r="K13" s="506">
        <v>90.4</v>
      </c>
      <c r="L13" s="506">
        <v>397.14000000000004</v>
      </c>
      <c r="M13" s="506">
        <v>726.05</v>
      </c>
      <c r="N13" s="506">
        <v>202.52</v>
      </c>
      <c r="O13" s="509"/>
    </row>
    <row r="14" spans="1:15">
      <c r="A14" s="509">
        <v>8</v>
      </c>
      <c r="B14" s="516" t="s">
        <v>702</v>
      </c>
      <c r="C14" s="516">
        <v>14967.64</v>
      </c>
      <c r="D14" s="509">
        <v>7416.71</v>
      </c>
      <c r="E14" s="509">
        <v>2225.44</v>
      </c>
      <c r="F14" s="506">
        <v>3683.3399999999997</v>
      </c>
      <c r="G14" s="506">
        <v>412.34</v>
      </c>
      <c r="H14" s="509">
        <v>1229.81</v>
      </c>
      <c r="I14" s="509">
        <v>2911.9</v>
      </c>
      <c r="J14" s="506">
        <v>148.36000000000001</v>
      </c>
      <c r="K14" s="506">
        <v>222.55000000000004</v>
      </c>
      <c r="L14" s="506">
        <v>1105.01</v>
      </c>
      <c r="M14" s="506">
        <v>206.17</v>
      </c>
      <c r="N14" s="506">
        <v>1229.81</v>
      </c>
      <c r="O14" s="509"/>
    </row>
    <row r="15" spans="1:15">
      <c r="A15" s="509">
        <v>9</v>
      </c>
      <c r="B15" s="516" t="s">
        <v>703</v>
      </c>
      <c r="C15" s="516">
        <v>28481.659999999996</v>
      </c>
      <c r="D15" s="509">
        <v>28243.539999999997</v>
      </c>
      <c r="E15" s="509">
        <v>238.12</v>
      </c>
      <c r="F15" s="506">
        <v>0</v>
      </c>
      <c r="G15" s="506">
        <v>0</v>
      </c>
      <c r="H15" s="509">
        <v>0</v>
      </c>
      <c r="I15" s="509">
        <v>588.67999999999995</v>
      </c>
      <c r="J15" s="506">
        <v>564.87</v>
      </c>
      <c r="K15" s="506">
        <v>23.81</v>
      </c>
      <c r="L15" s="506">
        <v>0</v>
      </c>
      <c r="M15" s="506">
        <v>0</v>
      </c>
      <c r="N15" s="506">
        <v>0</v>
      </c>
      <c r="O15" s="509"/>
    </row>
    <row r="16" spans="1:15">
      <c r="A16" s="509">
        <v>10</v>
      </c>
      <c r="B16" s="516" t="s">
        <v>704</v>
      </c>
      <c r="C16" s="516">
        <v>2411.17</v>
      </c>
      <c r="D16" s="509">
        <v>1742.31</v>
      </c>
      <c r="E16" s="509">
        <v>252.94</v>
      </c>
      <c r="F16" s="506">
        <v>302.67</v>
      </c>
      <c r="G16" s="506">
        <v>113.25</v>
      </c>
      <c r="H16" s="509">
        <v>0</v>
      </c>
      <c r="I16" s="509">
        <v>207.56</v>
      </c>
      <c r="J16" s="506">
        <v>34.840000000000003</v>
      </c>
      <c r="K16" s="506">
        <v>25.29</v>
      </c>
      <c r="L16" s="506">
        <v>90.8</v>
      </c>
      <c r="M16" s="506">
        <v>56.63</v>
      </c>
      <c r="N16" s="506">
        <v>0</v>
      </c>
      <c r="O16" s="509"/>
    </row>
    <row r="17" spans="1:15">
      <c r="A17" s="509">
        <v>11</v>
      </c>
      <c r="B17" s="516" t="s">
        <v>705</v>
      </c>
      <c r="C17" s="516">
        <v>2737.22</v>
      </c>
      <c r="D17" s="509">
        <v>1349.8</v>
      </c>
      <c r="E17" s="509">
        <v>891.02</v>
      </c>
      <c r="F17" s="506">
        <v>496.40000000000003</v>
      </c>
      <c r="G17" s="506">
        <v>0</v>
      </c>
      <c r="H17" s="509">
        <v>0</v>
      </c>
      <c r="I17" s="509">
        <v>265.04000000000002</v>
      </c>
      <c r="J17" s="506">
        <v>27.01</v>
      </c>
      <c r="K17" s="506">
        <v>89.109999999999985</v>
      </c>
      <c r="L17" s="506">
        <v>148.92000000000002</v>
      </c>
      <c r="M17" s="506">
        <v>0</v>
      </c>
      <c r="N17" s="506">
        <v>0</v>
      </c>
      <c r="O17" s="509"/>
    </row>
    <row r="18" spans="1:15">
      <c r="A18" s="509">
        <v>12</v>
      </c>
      <c r="B18" s="516" t="s">
        <v>706</v>
      </c>
      <c r="C18" s="516">
        <v>75551.820000000007</v>
      </c>
      <c r="D18" s="509">
        <v>47515.05000000001</v>
      </c>
      <c r="E18" s="509">
        <v>8484.73</v>
      </c>
      <c r="F18" s="506">
        <v>12975.979999999994</v>
      </c>
      <c r="G18" s="506">
        <v>4230.79</v>
      </c>
      <c r="H18" s="509">
        <v>2345.27</v>
      </c>
      <c r="I18" s="509">
        <v>10152.299999999999</v>
      </c>
      <c r="J18" s="506">
        <v>950.28000000000009</v>
      </c>
      <c r="K18" s="506">
        <v>848.51</v>
      </c>
      <c r="L18" s="506">
        <v>3892.809999999999</v>
      </c>
      <c r="M18" s="506">
        <v>2115.4299999999998</v>
      </c>
      <c r="N18" s="506">
        <v>2345.27</v>
      </c>
      <c r="O18" s="509"/>
    </row>
    <row r="19" spans="1:15">
      <c r="A19" s="509">
        <v>13</v>
      </c>
      <c r="B19" s="516" t="s">
        <v>707</v>
      </c>
      <c r="C19" s="516">
        <v>41914.210000000006</v>
      </c>
      <c r="D19" s="509">
        <v>23834.539999999997</v>
      </c>
      <c r="E19" s="509">
        <v>5829.4500000000007</v>
      </c>
      <c r="F19" s="506">
        <v>8166.2000000000007</v>
      </c>
      <c r="G19" s="506">
        <v>3117.65</v>
      </c>
      <c r="H19" s="509">
        <v>966.37000000000012</v>
      </c>
      <c r="I19" s="509">
        <v>6034.73</v>
      </c>
      <c r="J19" s="506">
        <v>476.69000000000005</v>
      </c>
      <c r="K19" s="506">
        <v>582.95999999999992</v>
      </c>
      <c r="L19" s="506">
        <v>2449.8599999999997</v>
      </c>
      <c r="M19" s="506">
        <v>1558.8500000000001</v>
      </c>
      <c r="N19" s="506">
        <v>966.37000000000012</v>
      </c>
      <c r="O19" s="509"/>
    </row>
    <row r="20" spans="1:15">
      <c r="A20" s="509">
        <v>14</v>
      </c>
      <c r="B20" s="516" t="s">
        <v>708</v>
      </c>
      <c r="C20" s="516">
        <v>9741.56</v>
      </c>
      <c r="D20" s="509">
        <v>5666.17</v>
      </c>
      <c r="E20" s="509">
        <v>638.05999999999995</v>
      </c>
      <c r="F20" s="506">
        <v>1772.5600000000002</v>
      </c>
      <c r="G20" s="506">
        <v>1664.77</v>
      </c>
      <c r="H20" s="509">
        <v>0</v>
      </c>
      <c r="I20" s="509">
        <v>1541.31</v>
      </c>
      <c r="J20" s="506">
        <v>113.35000000000001</v>
      </c>
      <c r="K20" s="506">
        <v>63.8</v>
      </c>
      <c r="L20" s="506">
        <v>531.77</v>
      </c>
      <c r="M20" s="506">
        <v>832.39</v>
      </c>
      <c r="N20" s="506">
        <v>0</v>
      </c>
      <c r="O20" s="509"/>
    </row>
    <row r="21" spans="1:15">
      <c r="A21" s="509">
        <v>15</v>
      </c>
      <c r="B21" s="516" t="s">
        <v>709</v>
      </c>
      <c r="C21" s="516">
        <v>52502.520000000004</v>
      </c>
      <c r="D21" s="509">
        <v>28680.87</v>
      </c>
      <c r="E21" s="509">
        <v>1798.4899999999996</v>
      </c>
      <c r="F21" s="506">
        <v>18389.670000000002</v>
      </c>
      <c r="G21" s="506">
        <v>3055.83</v>
      </c>
      <c r="H21" s="509">
        <v>577.66000000000008</v>
      </c>
      <c r="I21" s="509">
        <v>8376.02</v>
      </c>
      <c r="J21" s="506">
        <v>573.62</v>
      </c>
      <c r="K21" s="506">
        <v>179.84999999999997</v>
      </c>
      <c r="L21" s="506">
        <v>5516.94</v>
      </c>
      <c r="M21" s="506">
        <v>1527.9499999999998</v>
      </c>
      <c r="N21" s="506">
        <v>577.66000000000008</v>
      </c>
      <c r="O21" s="509"/>
    </row>
    <row r="22" spans="1:15">
      <c r="A22" s="509">
        <v>16</v>
      </c>
      <c r="B22" s="516" t="s">
        <v>710</v>
      </c>
      <c r="C22" s="516">
        <v>39754.450000000004</v>
      </c>
      <c r="D22" s="509">
        <v>39754.450000000004</v>
      </c>
      <c r="E22" s="509">
        <v>0</v>
      </c>
      <c r="F22" s="506">
        <v>0</v>
      </c>
      <c r="G22" s="506">
        <v>0</v>
      </c>
      <c r="H22" s="509">
        <v>0</v>
      </c>
      <c r="I22" s="509">
        <v>795.08</v>
      </c>
      <c r="J22" s="506">
        <v>795.08</v>
      </c>
      <c r="K22" s="506">
        <v>0</v>
      </c>
      <c r="L22" s="506">
        <v>0</v>
      </c>
      <c r="M22" s="506">
        <v>0</v>
      </c>
      <c r="N22" s="506">
        <v>0</v>
      </c>
      <c r="O22" s="509"/>
    </row>
    <row r="23" spans="1:15">
      <c r="A23" s="509">
        <v>17</v>
      </c>
      <c r="B23" s="516" t="s">
        <v>711</v>
      </c>
      <c r="C23" s="516">
        <v>0</v>
      </c>
      <c r="D23" s="509">
        <v>0</v>
      </c>
      <c r="E23" s="509">
        <v>0</v>
      </c>
      <c r="F23" s="506">
        <v>0</v>
      </c>
      <c r="G23" s="506">
        <v>0</v>
      </c>
      <c r="H23" s="509">
        <v>0</v>
      </c>
      <c r="I23" s="509">
        <v>0</v>
      </c>
      <c r="J23" s="506">
        <v>0</v>
      </c>
      <c r="K23" s="506">
        <v>0</v>
      </c>
      <c r="L23" s="506">
        <v>0</v>
      </c>
      <c r="M23" s="506">
        <v>0</v>
      </c>
      <c r="N23" s="506">
        <v>0</v>
      </c>
      <c r="O23" s="509"/>
    </row>
    <row r="24" spans="1:15">
      <c r="A24" s="509">
        <v>18</v>
      </c>
      <c r="B24" s="516" t="s">
        <v>712</v>
      </c>
      <c r="C24" s="516">
        <v>3955.79</v>
      </c>
      <c r="D24" s="509">
        <v>2107.85</v>
      </c>
      <c r="E24" s="509">
        <v>451.05</v>
      </c>
      <c r="F24" s="506">
        <v>1147.46</v>
      </c>
      <c r="G24" s="506">
        <v>0</v>
      </c>
      <c r="H24" s="509">
        <v>249.43</v>
      </c>
      <c r="I24" s="509">
        <v>680.94</v>
      </c>
      <c r="J24" s="506">
        <v>42.160000000000004</v>
      </c>
      <c r="K24" s="506">
        <v>45.11</v>
      </c>
      <c r="L24" s="506">
        <v>344.24</v>
      </c>
      <c r="M24" s="506">
        <v>0</v>
      </c>
      <c r="N24" s="506">
        <v>249.43</v>
      </c>
      <c r="O24" s="509"/>
    </row>
    <row r="25" spans="1:15">
      <c r="A25" s="509">
        <v>19</v>
      </c>
      <c r="B25" s="516" t="s">
        <v>713</v>
      </c>
      <c r="C25" s="516">
        <v>15690.94</v>
      </c>
      <c r="D25" s="509">
        <v>15069.34</v>
      </c>
      <c r="E25" s="509">
        <v>0</v>
      </c>
      <c r="F25" s="506">
        <v>290.5</v>
      </c>
      <c r="G25" s="506">
        <v>331.1</v>
      </c>
      <c r="H25" s="509">
        <v>0</v>
      </c>
      <c r="I25" s="509">
        <v>554.09000000000015</v>
      </c>
      <c r="J25" s="506">
        <v>301.39000000000004</v>
      </c>
      <c r="K25" s="506">
        <v>0</v>
      </c>
      <c r="L25" s="506">
        <v>87.15</v>
      </c>
      <c r="M25" s="506">
        <v>165.55</v>
      </c>
      <c r="N25" s="506">
        <v>0</v>
      </c>
      <c r="O25" s="509"/>
    </row>
    <row r="26" spans="1:15">
      <c r="A26" s="509">
        <v>20</v>
      </c>
      <c r="B26" s="516" t="s">
        <v>714</v>
      </c>
      <c r="C26" s="516">
        <v>34919.880000000005</v>
      </c>
      <c r="D26" s="509">
        <v>29365.53</v>
      </c>
      <c r="E26" s="509">
        <v>2396.58</v>
      </c>
      <c r="F26" s="506">
        <v>1828.6499999999999</v>
      </c>
      <c r="G26" s="506">
        <v>1329.12</v>
      </c>
      <c r="H26" s="509">
        <v>0</v>
      </c>
      <c r="I26" s="509">
        <v>2040.16</v>
      </c>
      <c r="J26" s="506">
        <v>587.30999999999995</v>
      </c>
      <c r="K26" s="506">
        <v>239.67000000000004</v>
      </c>
      <c r="L26" s="506">
        <v>548.61</v>
      </c>
      <c r="M26" s="506">
        <v>664.56999999999994</v>
      </c>
      <c r="N26" s="506">
        <v>0</v>
      </c>
      <c r="O26" s="509"/>
    </row>
    <row r="27" spans="1:15">
      <c r="A27" s="509">
        <v>21</v>
      </c>
      <c r="B27" s="516" t="s">
        <v>715</v>
      </c>
      <c r="C27" s="516">
        <v>10838.32</v>
      </c>
      <c r="D27" s="509">
        <v>8609.02</v>
      </c>
      <c r="E27" s="509">
        <v>1726.7399999999998</v>
      </c>
      <c r="F27" s="506">
        <v>315.48999999999995</v>
      </c>
      <c r="G27" s="506">
        <v>187.07</v>
      </c>
      <c r="H27" s="509">
        <v>0</v>
      </c>
      <c r="I27" s="509">
        <v>533.04999999999995</v>
      </c>
      <c r="J27" s="506">
        <v>172.18</v>
      </c>
      <c r="K27" s="506">
        <v>172.68</v>
      </c>
      <c r="L27" s="506">
        <v>94.649999999999991</v>
      </c>
      <c r="M27" s="506">
        <v>93.54</v>
      </c>
      <c r="N27" s="506">
        <v>0</v>
      </c>
      <c r="O27" s="509"/>
    </row>
    <row r="28" spans="1:15">
      <c r="A28" s="509">
        <v>22</v>
      </c>
      <c r="B28" s="516" t="s">
        <v>716</v>
      </c>
      <c r="C28" s="516">
        <v>2107290.8200000008</v>
      </c>
      <c r="D28" s="509">
        <v>2042087.1900000011</v>
      </c>
      <c r="E28" s="509">
        <v>4318.67</v>
      </c>
      <c r="F28" s="506">
        <v>49314.299999999996</v>
      </c>
      <c r="G28" s="506">
        <v>11470.400000000001</v>
      </c>
      <c r="H28" s="509">
        <v>100.26</v>
      </c>
      <c r="I28" s="509">
        <v>61903.480000000061</v>
      </c>
      <c r="J28" s="506">
        <v>40841.860000000052</v>
      </c>
      <c r="K28" s="506">
        <v>431.87</v>
      </c>
      <c r="L28" s="506">
        <v>14794.289999999999</v>
      </c>
      <c r="M28" s="506">
        <v>5735.2000000000007</v>
      </c>
      <c r="N28" s="506">
        <v>100.26</v>
      </c>
      <c r="O28" s="509"/>
    </row>
    <row r="29" spans="1:15">
      <c r="A29" s="509">
        <v>23</v>
      </c>
      <c r="B29" s="516" t="s">
        <v>717</v>
      </c>
      <c r="C29" s="516">
        <v>421763.64</v>
      </c>
      <c r="D29" s="509">
        <v>308860.96999999997</v>
      </c>
      <c r="E29" s="509">
        <v>6133.4299999999994</v>
      </c>
      <c r="F29" s="506">
        <v>48896.960000000006</v>
      </c>
      <c r="G29" s="506">
        <v>46758.28</v>
      </c>
      <c r="H29" s="509">
        <v>11113.999999999998</v>
      </c>
      <c r="I29" s="509">
        <v>55952.849999999991</v>
      </c>
      <c r="J29" s="506">
        <v>6177.2499999999982</v>
      </c>
      <c r="K29" s="506">
        <v>613.36</v>
      </c>
      <c r="L29" s="506">
        <v>14669.08</v>
      </c>
      <c r="M29" s="506">
        <v>23379.159999999996</v>
      </c>
      <c r="N29" s="506">
        <v>11113.999999999998</v>
      </c>
      <c r="O29" s="509"/>
    </row>
    <row r="30" spans="1:15">
      <c r="A30" s="509">
        <v>24</v>
      </c>
      <c r="B30" s="516" t="s">
        <v>718</v>
      </c>
      <c r="C30" s="516">
        <v>972390.07000000007</v>
      </c>
      <c r="D30" s="509">
        <v>5408.72</v>
      </c>
      <c r="E30" s="509">
        <v>1580.34</v>
      </c>
      <c r="F30" s="506">
        <v>964179.19</v>
      </c>
      <c r="G30" s="506">
        <v>233.3</v>
      </c>
      <c r="H30" s="509">
        <v>988.52</v>
      </c>
      <c r="I30" s="509">
        <v>290625.16999999993</v>
      </c>
      <c r="J30" s="506">
        <v>108.18999999999998</v>
      </c>
      <c r="K30" s="506">
        <v>158.04</v>
      </c>
      <c r="L30" s="506">
        <v>289253.75999999995</v>
      </c>
      <c r="M30" s="506">
        <v>116.66</v>
      </c>
      <c r="N30" s="506">
        <v>988.52</v>
      </c>
      <c r="O30" s="509"/>
    </row>
    <row r="31" spans="1:15">
      <c r="A31" s="509">
        <v>25</v>
      </c>
      <c r="B31" s="516" t="s">
        <v>719</v>
      </c>
      <c r="C31" s="516">
        <v>1648010.62</v>
      </c>
      <c r="D31" s="509">
        <v>1385584.6700000002</v>
      </c>
      <c r="E31" s="509">
        <v>24717.179999999997</v>
      </c>
      <c r="F31" s="506">
        <v>97230.689999999988</v>
      </c>
      <c r="G31" s="506">
        <v>139139.72999999998</v>
      </c>
      <c r="H31" s="509">
        <v>1338.35</v>
      </c>
      <c r="I31" s="509">
        <v>130260.78000000001</v>
      </c>
      <c r="J31" s="506">
        <v>27711.41</v>
      </c>
      <c r="K31" s="506">
        <v>2471.7199999999998</v>
      </c>
      <c r="L31" s="506">
        <v>29169.42</v>
      </c>
      <c r="M31" s="506">
        <v>69569.88</v>
      </c>
      <c r="N31" s="506">
        <v>1338.35</v>
      </c>
      <c r="O31" s="509"/>
    </row>
    <row r="32" spans="1:15">
      <c r="A32" s="509">
        <v>26</v>
      </c>
      <c r="B32" s="516" t="s">
        <v>821</v>
      </c>
      <c r="C32" s="516">
        <v>0</v>
      </c>
      <c r="D32" s="509">
        <v>0</v>
      </c>
      <c r="E32" s="509">
        <v>0</v>
      </c>
      <c r="F32" s="506">
        <v>0</v>
      </c>
      <c r="G32" s="506">
        <v>0</v>
      </c>
      <c r="H32" s="509">
        <v>0</v>
      </c>
      <c r="I32" s="509">
        <v>0</v>
      </c>
      <c r="J32" s="506">
        <v>0</v>
      </c>
      <c r="K32" s="506">
        <v>0</v>
      </c>
      <c r="L32" s="506">
        <v>0</v>
      </c>
      <c r="M32" s="506">
        <v>0</v>
      </c>
      <c r="N32" s="506">
        <v>0</v>
      </c>
      <c r="O32" s="509"/>
    </row>
    <row r="33" spans="1:15">
      <c r="A33" s="509">
        <v>27</v>
      </c>
      <c r="B33" s="544" t="s">
        <v>68</v>
      </c>
      <c r="C33" s="544">
        <v>12407773.690000001</v>
      </c>
      <c r="D33" s="509">
        <v>9292976.6600000001</v>
      </c>
      <c r="E33" s="509">
        <v>77931.169999999984</v>
      </c>
      <c r="F33" s="506">
        <v>2794829.52</v>
      </c>
      <c r="G33" s="506">
        <v>219184.91999999998</v>
      </c>
      <c r="H33" s="509">
        <v>22851.42</v>
      </c>
      <c r="I33" s="509">
        <v>1164546.0000000002</v>
      </c>
      <c r="J33" s="506">
        <v>185859.48</v>
      </c>
      <c r="K33" s="506">
        <v>7793.2799999999988</v>
      </c>
      <c r="L33" s="506">
        <v>838449.15</v>
      </c>
      <c r="M33" s="506">
        <v>109592.67000000001</v>
      </c>
      <c r="N33" s="506">
        <v>22851.42</v>
      </c>
      <c r="O33" s="509">
        <v>206445.44</v>
      </c>
    </row>
    <row r="35" spans="1:15">
      <c r="B35" s="517"/>
      <c r="C35" s="517"/>
    </row>
    <row r="41" spans="1:15">
      <c r="A41" s="513"/>
      <c r="B41" s="513"/>
      <c r="C41" s="513"/>
    </row>
    <row r="42" spans="1:15">
      <c r="A42" s="513"/>
      <c r="B42" s="513"/>
      <c r="C42" s="513"/>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25"/>
  <sheetViews>
    <sheetView showGridLines="0" zoomScale="85" zoomScaleNormal="85" workbookViewId="0">
      <selection sqref="A1:XFD1048576"/>
    </sheetView>
  </sheetViews>
  <sheetFormatPr defaultColWidth="8.7109375" defaultRowHeight="12"/>
  <cols>
    <col min="1" max="1" width="11.7109375" style="545" bestFit="1" customWidth="1"/>
    <col min="2" max="2" width="80.28515625" style="545" customWidth="1"/>
    <col min="3" max="11" width="28.28515625" style="545" customWidth="1"/>
    <col min="12" max="16384" width="8.7109375" style="545"/>
  </cols>
  <sheetData>
    <row r="1" spans="1:11" s="495" customFormat="1" ht="12.75">
      <c r="A1" s="494" t="s">
        <v>188</v>
      </c>
    </row>
    <row r="2" spans="1:11" s="495" customFormat="1" ht="12.75">
      <c r="A2" s="494" t="s">
        <v>189</v>
      </c>
    </row>
    <row r="3" spans="1:11" s="495" customFormat="1" ht="12.75">
      <c r="A3" s="496" t="s">
        <v>822</v>
      </c>
      <c r="B3" s="497">
        <f>'1. key ratios'!B2</f>
        <v>44377</v>
      </c>
    </row>
    <row r="4" spans="1:11">
      <c r="C4" s="546" t="s">
        <v>672</v>
      </c>
      <c r="D4" s="546" t="s">
        <v>673</v>
      </c>
      <c r="E4" s="546" t="s">
        <v>674</v>
      </c>
      <c r="F4" s="546" t="s">
        <v>675</v>
      </c>
      <c r="G4" s="546" t="s">
        <v>676</v>
      </c>
      <c r="H4" s="546" t="s">
        <v>677</v>
      </c>
      <c r="I4" s="546" t="s">
        <v>678</v>
      </c>
      <c r="J4" s="546" t="s">
        <v>679</v>
      </c>
      <c r="K4" s="546" t="s">
        <v>680</v>
      </c>
    </row>
    <row r="5" spans="1:11" ht="103.9" customHeight="1">
      <c r="A5" s="749" t="s">
        <v>823</v>
      </c>
      <c r="B5" s="750"/>
      <c r="C5" s="498" t="s">
        <v>824</v>
      </c>
      <c r="D5" s="498" t="s">
        <v>810</v>
      </c>
      <c r="E5" s="498" t="s">
        <v>811</v>
      </c>
      <c r="F5" s="498" t="s">
        <v>825</v>
      </c>
      <c r="G5" s="498" t="s">
        <v>826</v>
      </c>
      <c r="H5" s="498" t="s">
        <v>827</v>
      </c>
      <c r="I5" s="498" t="s">
        <v>828</v>
      </c>
      <c r="J5" s="498" t="s">
        <v>829</v>
      </c>
      <c r="K5" s="498" t="s">
        <v>830</v>
      </c>
    </row>
    <row r="6" spans="1:11" ht="12.75">
      <c r="A6" s="509">
        <v>1</v>
      </c>
      <c r="B6" s="509" t="s">
        <v>831</v>
      </c>
      <c r="C6" s="627"/>
      <c r="D6" s="627"/>
      <c r="E6" s="627"/>
      <c r="F6" s="627"/>
      <c r="G6" s="627">
        <v>8973795.9699999988</v>
      </c>
      <c r="H6" s="627"/>
      <c r="I6" s="627">
        <v>41784.949999999997</v>
      </c>
      <c r="J6" s="627"/>
      <c r="K6" s="627">
        <v>3392192.7700000033</v>
      </c>
    </row>
    <row r="7" spans="1:11" ht="12.75">
      <c r="A7" s="509">
        <v>2</v>
      </c>
      <c r="B7" s="509" t="s">
        <v>832</v>
      </c>
      <c r="C7" s="627"/>
      <c r="D7" s="627"/>
      <c r="E7" s="627"/>
      <c r="F7" s="627"/>
      <c r="G7" s="627"/>
      <c r="H7" s="627"/>
      <c r="I7" s="627"/>
      <c r="J7" s="627"/>
      <c r="K7" s="627">
        <v>5000000</v>
      </c>
    </row>
    <row r="8" spans="1:11" ht="12.75">
      <c r="A8" s="509">
        <v>3</v>
      </c>
      <c r="B8" s="509" t="s">
        <v>782</v>
      </c>
      <c r="C8" s="627">
        <v>156603</v>
      </c>
      <c r="D8" s="627"/>
      <c r="E8" s="627"/>
      <c r="F8" s="627"/>
      <c r="G8" s="627"/>
      <c r="H8" s="627"/>
      <c r="I8" s="627"/>
      <c r="J8" s="627"/>
      <c r="K8" s="627">
        <v>83651.98000000001</v>
      </c>
    </row>
    <row r="9" spans="1:11" ht="12.75">
      <c r="A9" s="509">
        <v>4</v>
      </c>
      <c r="B9" s="532" t="s">
        <v>833</v>
      </c>
      <c r="C9" s="627"/>
      <c r="D9" s="627"/>
      <c r="E9" s="627"/>
      <c r="F9" s="627"/>
      <c r="G9" s="627">
        <v>2744383.51</v>
      </c>
      <c r="H9" s="627"/>
      <c r="I9" s="627"/>
      <c r="J9" s="627"/>
      <c r="K9" s="627">
        <v>292482.16000000015</v>
      </c>
    </row>
    <row r="10" spans="1:11" ht="12.75">
      <c r="A10" s="509">
        <v>5</v>
      </c>
      <c r="B10" s="532" t="s">
        <v>834</v>
      </c>
      <c r="C10" s="627"/>
      <c r="D10" s="627"/>
      <c r="E10" s="627"/>
      <c r="F10" s="627"/>
      <c r="G10" s="627"/>
      <c r="H10" s="627"/>
      <c r="I10" s="627"/>
      <c r="J10" s="627"/>
      <c r="K10" s="627"/>
    </row>
    <row r="11" spans="1:11" ht="12.75">
      <c r="A11" s="509">
        <v>6</v>
      </c>
      <c r="B11" s="532" t="s">
        <v>835</v>
      </c>
      <c r="C11" s="627"/>
      <c r="D11" s="627"/>
      <c r="E11" s="627"/>
      <c r="F11" s="627"/>
      <c r="G11" s="627"/>
      <c r="H11" s="627"/>
      <c r="I11" s="627"/>
      <c r="J11" s="627"/>
      <c r="K11" s="627"/>
    </row>
    <row r="18" s="545" customFormat="1"/>
    <row r="21" s="545" customFormat="1"/>
    <row r="23" s="545" customFormat="1"/>
    <row r="24" s="545" customFormat="1"/>
    <row r="25" s="545" customFormat="1"/>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D215"/>
  <sheetViews>
    <sheetView topLeftCell="B108" zoomScale="85" zoomScaleNormal="85" workbookViewId="0">
      <selection activeCell="B215" sqref="B215:C215"/>
    </sheetView>
  </sheetViews>
  <sheetFormatPr defaultColWidth="43.5703125" defaultRowHeight="11.25"/>
  <cols>
    <col min="1" max="1" width="5.28515625" style="210" customWidth="1"/>
    <col min="2" max="2" width="66.28515625" style="211" customWidth="1"/>
    <col min="3" max="3" width="131.42578125" style="212" customWidth="1"/>
    <col min="4" max="5" width="10.28515625" style="203" customWidth="1"/>
    <col min="6" max="16384" width="43.5703125" style="203"/>
  </cols>
  <sheetData>
    <row r="1" spans="1:3" ht="12.75" thickTop="1" thickBot="1">
      <c r="A1" s="803" t="s">
        <v>325</v>
      </c>
      <c r="B1" s="804"/>
      <c r="C1" s="805"/>
    </row>
    <row r="2" spans="1:3" ht="26.25" customHeight="1">
      <c r="A2" s="547"/>
      <c r="B2" s="751" t="s">
        <v>326</v>
      </c>
      <c r="C2" s="751"/>
    </row>
    <row r="3" spans="1:3" s="208" customFormat="1" ht="11.25" customHeight="1">
      <c r="A3" s="207"/>
      <c r="B3" s="751" t="s">
        <v>418</v>
      </c>
      <c r="C3" s="751"/>
    </row>
    <row r="4" spans="1:3" ht="12" customHeight="1" thickBot="1">
      <c r="A4" s="786" t="s">
        <v>422</v>
      </c>
      <c r="B4" s="787"/>
      <c r="C4" s="788"/>
    </row>
    <row r="5" spans="1:3" ht="12" thickTop="1">
      <c r="A5" s="204"/>
      <c r="B5" s="789" t="s">
        <v>327</v>
      </c>
      <c r="C5" s="790"/>
    </row>
    <row r="6" spans="1:3">
      <c r="A6" s="547"/>
      <c r="B6" s="756" t="s">
        <v>419</v>
      </c>
      <c r="C6" s="757"/>
    </row>
    <row r="7" spans="1:3">
      <c r="A7" s="547"/>
      <c r="B7" s="756" t="s">
        <v>328</v>
      </c>
      <c r="C7" s="757"/>
    </row>
    <row r="8" spans="1:3">
      <c r="A8" s="547"/>
      <c r="B8" s="756" t="s">
        <v>420</v>
      </c>
      <c r="C8" s="757"/>
    </row>
    <row r="9" spans="1:3">
      <c r="A9" s="547"/>
      <c r="B9" s="801" t="s">
        <v>421</v>
      </c>
      <c r="C9" s="802"/>
    </row>
    <row r="10" spans="1:3">
      <c r="A10" s="547"/>
      <c r="B10" s="791" t="s">
        <v>329</v>
      </c>
      <c r="C10" s="792" t="s">
        <v>329</v>
      </c>
    </row>
    <row r="11" spans="1:3">
      <c r="A11" s="547"/>
      <c r="B11" s="791" t="s">
        <v>330</v>
      </c>
      <c r="C11" s="792" t="s">
        <v>330</v>
      </c>
    </row>
    <row r="12" spans="1:3">
      <c r="A12" s="547"/>
      <c r="B12" s="791" t="s">
        <v>331</v>
      </c>
      <c r="C12" s="792" t="s">
        <v>331</v>
      </c>
    </row>
    <row r="13" spans="1:3">
      <c r="A13" s="547"/>
      <c r="B13" s="791" t="s">
        <v>332</v>
      </c>
      <c r="C13" s="792" t="s">
        <v>332</v>
      </c>
    </row>
    <row r="14" spans="1:3">
      <c r="A14" s="547"/>
      <c r="B14" s="791" t="s">
        <v>333</v>
      </c>
      <c r="C14" s="792" t="s">
        <v>333</v>
      </c>
    </row>
    <row r="15" spans="1:3" ht="21.75" customHeight="1">
      <c r="A15" s="547"/>
      <c r="B15" s="791" t="s">
        <v>334</v>
      </c>
      <c r="C15" s="792" t="s">
        <v>334</v>
      </c>
    </row>
    <row r="16" spans="1:3">
      <c r="A16" s="547"/>
      <c r="B16" s="791" t="s">
        <v>335</v>
      </c>
      <c r="C16" s="792" t="s">
        <v>336</v>
      </c>
    </row>
    <row r="17" spans="1:3">
      <c r="A17" s="547"/>
      <c r="B17" s="791" t="s">
        <v>337</v>
      </c>
      <c r="C17" s="792" t="s">
        <v>338</v>
      </c>
    </row>
    <row r="18" spans="1:3">
      <c r="A18" s="547"/>
      <c r="B18" s="791" t="s">
        <v>339</v>
      </c>
      <c r="C18" s="792" t="s">
        <v>340</v>
      </c>
    </row>
    <row r="19" spans="1:3">
      <c r="A19" s="547"/>
      <c r="B19" s="791" t="s">
        <v>341</v>
      </c>
      <c r="C19" s="792" t="s">
        <v>341</v>
      </c>
    </row>
    <row r="20" spans="1:3">
      <c r="A20" s="547"/>
      <c r="B20" s="791" t="s">
        <v>342</v>
      </c>
      <c r="C20" s="792" t="s">
        <v>342</v>
      </c>
    </row>
    <row r="21" spans="1:3">
      <c r="A21" s="547"/>
      <c r="B21" s="791" t="s">
        <v>343</v>
      </c>
      <c r="C21" s="792" t="s">
        <v>343</v>
      </c>
    </row>
    <row r="22" spans="1:3" ht="23.25" customHeight="1">
      <c r="A22" s="547"/>
      <c r="B22" s="791" t="s">
        <v>344</v>
      </c>
      <c r="C22" s="792" t="s">
        <v>345</v>
      </c>
    </row>
    <row r="23" spans="1:3">
      <c r="A23" s="547"/>
      <c r="B23" s="791" t="s">
        <v>346</v>
      </c>
      <c r="C23" s="792" t="s">
        <v>346</v>
      </c>
    </row>
    <row r="24" spans="1:3">
      <c r="A24" s="547"/>
      <c r="B24" s="791" t="s">
        <v>347</v>
      </c>
      <c r="C24" s="792" t="s">
        <v>348</v>
      </c>
    </row>
    <row r="25" spans="1:3" ht="12" thickBot="1">
      <c r="A25" s="205"/>
      <c r="B25" s="795" t="s">
        <v>349</v>
      </c>
      <c r="C25" s="796"/>
    </row>
    <row r="26" spans="1:3" ht="12.75" thickTop="1" thickBot="1">
      <c r="A26" s="786" t="s">
        <v>432</v>
      </c>
      <c r="B26" s="787"/>
      <c r="C26" s="788"/>
    </row>
    <row r="27" spans="1:3" ht="12.75" thickTop="1" thickBot="1">
      <c r="A27" s="206"/>
      <c r="B27" s="797" t="s">
        <v>350</v>
      </c>
      <c r="C27" s="798"/>
    </row>
    <row r="28" spans="1:3" ht="12.75" thickTop="1" thickBot="1">
      <c r="A28" s="786" t="s">
        <v>423</v>
      </c>
      <c r="B28" s="787"/>
      <c r="C28" s="788"/>
    </row>
    <row r="29" spans="1:3" ht="12" thickTop="1">
      <c r="A29" s="204"/>
      <c r="B29" s="799" t="s">
        <v>351</v>
      </c>
      <c r="C29" s="800" t="s">
        <v>352</v>
      </c>
    </row>
    <row r="30" spans="1:3">
      <c r="A30" s="547"/>
      <c r="B30" s="777" t="s">
        <v>353</v>
      </c>
      <c r="C30" s="778" t="s">
        <v>354</v>
      </c>
    </row>
    <row r="31" spans="1:3">
      <c r="A31" s="547"/>
      <c r="B31" s="777" t="s">
        <v>355</v>
      </c>
      <c r="C31" s="778" t="s">
        <v>356</v>
      </c>
    </row>
    <row r="32" spans="1:3">
      <c r="A32" s="547"/>
      <c r="B32" s="777" t="s">
        <v>357</v>
      </c>
      <c r="C32" s="778" t="s">
        <v>358</v>
      </c>
    </row>
    <row r="33" spans="1:3">
      <c r="A33" s="547"/>
      <c r="B33" s="777" t="s">
        <v>359</v>
      </c>
      <c r="C33" s="778" t="s">
        <v>360</v>
      </c>
    </row>
    <row r="34" spans="1:3">
      <c r="A34" s="547"/>
      <c r="B34" s="777" t="s">
        <v>361</v>
      </c>
      <c r="C34" s="778" t="s">
        <v>362</v>
      </c>
    </row>
    <row r="35" spans="1:3" ht="23.25" customHeight="1">
      <c r="A35" s="547"/>
      <c r="B35" s="777" t="s">
        <v>363</v>
      </c>
      <c r="C35" s="778" t="s">
        <v>364</v>
      </c>
    </row>
    <row r="36" spans="1:3" ht="24" customHeight="1">
      <c r="A36" s="547"/>
      <c r="B36" s="777" t="s">
        <v>365</v>
      </c>
      <c r="C36" s="778" t="s">
        <v>366</v>
      </c>
    </row>
    <row r="37" spans="1:3" ht="24.75" customHeight="1">
      <c r="A37" s="547"/>
      <c r="B37" s="777" t="s">
        <v>367</v>
      </c>
      <c r="C37" s="778" t="s">
        <v>368</v>
      </c>
    </row>
    <row r="38" spans="1:3" ht="23.25" customHeight="1">
      <c r="A38" s="547"/>
      <c r="B38" s="777" t="s">
        <v>424</v>
      </c>
      <c r="C38" s="778" t="s">
        <v>369</v>
      </c>
    </row>
    <row r="39" spans="1:3" ht="39.75" customHeight="1">
      <c r="A39" s="547"/>
      <c r="B39" s="791" t="s">
        <v>439</v>
      </c>
      <c r="C39" s="792" t="s">
        <v>370</v>
      </c>
    </row>
    <row r="40" spans="1:3" ht="12" customHeight="1">
      <c r="A40" s="547"/>
      <c r="B40" s="777" t="s">
        <v>371</v>
      </c>
      <c r="C40" s="778" t="s">
        <v>372</v>
      </c>
    </row>
    <row r="41" spans="1:3" ht="27" customHeight="1" thickBot="1">
      <c r="A41" s="205"/>
      <c r="B41" s="793" t="s">
        <v>373</v>
      </c>
      <c r="C41" s="794" t="s">
        <v>374</v>
      </c>
    </row>
    <row r="42" spans="1:3" ht="12.75" thickTop="1" thickBot="1">
      <c r="A42" s="786" t="s">
        <v>425</v>
      </c>
      <c r="B42" s="787"/>
      <c r="C42" s="788"/>
    </row>
    <row r="43" spans="1:3" ht="12" thickTop="1">
      <c r="A43" s="204"/>
      <c r="B43" s="789" t="s">
        <v>462</v>
      </c>
      <c r="C43" s="790" t="s">
        <v>375</v>
      </c>
    </row>
    <row r="44" spans="1:3">
      <c r="A44" s="547"/>
      <c r="B44" s="756" t="s">
        <v>461</v>
      </c>
      <c r="C44" s="757"/>
    </row>
    <row r="45" spans="1:3" ht="23.25" customHeight="1" thickBot="1">
      <c r="A45" s="205"/>
      <c r="B45" s="784" t="s">
        <v>376</v>
      </c>
      <c r="C45" s="785" t="s">
        <v>377</v>
      </c>
    </row>
    <row r="46" spans="1:3" ht="11.25" customHeight="1" thickTop="1" thickBot="1">
      <c r="A46" s="786" t="s">
        <v>426</v>
      </c>
      <c r="B46" s="787"/>
      <c r="C46" s="788"/>
    </row>
    <row r="47" spans="1:3" ht="26.25" customHeight="1" thickTop="1">
      <c r="A47" s="547"/>
      <c r="B47" s="756" t="s">
        <v>427</v>
      </c>
      <c r="C47" s="757"/>
    </row>
    <row r="48" spans="1:3" ht="12" thickBot="1">
      <c r="A48" s="786" t="s">
        <v>428</v>
      </c>
      <c r="B48" s="787"/>
      <c r="C48" s="788"/>
    </row>
    <row r="49" spans="1:3" ht="12" thickTop="1">
      <c r="A49" s="204"/>
      <c r="B49" s="789" t="s">
        <v>378</v>
      </c>
      <c r="C49" s="790" t="s">
        <v>378</v>
      </c>
    </row>
    <row r="50" spans="1:3" ht="11.25" customHeight="1">
      <c r="A50" s="547"/>
      <c r="B50" s="756" t="s">
        <v>379</v>
      </c>
      <c r="C50" s="757" t="s">
        <v>379</v>
      </c>
    </row>
    <row r="51" spans="1:3">
      <c r="A51" s="547"/>
      <c r="B51" s="756" t="s">
        <v>380</v>
      </c>
      <c r="C51" s="757" t="s">
        <v>380</v>
      </c>
    </row>
    <row r="52" spans="1:3" ht="11.25" customHeight="1">
      <c r="A52" s="547"/>
      <c r="B52" s="756" t="s">
        <v>489</v>
      </c>
      <c r="C52" s="757" t="s">
        <v>381</v>
      </c>
    </row>
    <row r="53" spans="1:3" ht="33.6" customHeight="1">
      <c r="A53" s="547"/>
      <c r="B53" s="756" t="s">
        <v>382</v>
      </c>
      <c r="C53" s="757" t="s">
        <v>382</v>
      </c>
    </row>
    <row r="54" spans="1:3" ht="11.25" customHeight="1">
      <c r="A54" s="547"/>
      <c r="B54" s="756" t="s">
        <v>482</v>
      </c>
      <c r="C54" s="757" t="s">
        <v>383</v>
      </c>
    </row>
    <row r="55" spans="1:3" ht="11.25" customHeight="1" thickBot="1">
      <c r="A55" s="786" t="s">
        <v>429</v>
      </c>
      <c r="B55" s="787"/>
      <c r="C55" s="788"/>
    </row>
    <row r="56" spans="1:3" ht="12" thickTop="1">
      <c r="A56" s="204"/>
      <c r="B56" s="789" t="s">
        <v>378</v>
      </c>
      <c r="C56" s="790" t="s">
        <v>378</v>
      </c>
    </row>
    <row r="57" spans="1:3">
      <c r="A57" s="547"/>
      <c r="B57" s="756" t="s">
        <v>384</v>
      </c>
      <c r="C57" s="757" t="s">
        <v>384</v>
      </c>
    </row>
    <row r="58" spans="1:3">
      <c r="A58" s="547"/>
      <c r="B58" s="756" t="s">
        <v>435</v>
      </c>
      <c r="C58" s="757" t="s">
        <v>385</v>
      </c>
    </row>
    <row r="59" spans="1:3">
      <c r="A59" s="547"/>
      <c r="B59" s="756" t="s">
        <v>386</v>
      </c>
      <c r="C59" s="757" t="s">
        <v>386</v>
      </c>
    </row>
    <row r="60" spans="1:3">
      <c r="A60" s="547"/>
      <c r="B60" s="756" t="s">
        <v>387</v>
      </c>
      <c r="C60" s="757" t="s">
        <v>387</v>
      </c>
    </row>
    <row r="61" spans="1:3">
      <c r="A61" s="547"/>
      <c r="B61" s="756" t="s">
        <v>388</v>
      </c>
      <c r="C61" s="757" t="s">
        <v>388</v>
      </c>
    </row>
    <row r="62" spans="1:3">
      <c r="A62" s="547"/>
      <c r="B62" s="756" t="s">
        <v>436</v>
      </c>
      <c r="C62" s="757" t="s">
        <v>389</v>
      </c>
    </row>
    <row r="63" spans="1:3">
      <c r="A63" s="547"/>
      <c r="B63" s="756" t="s">
        <v>390</v>
      </c>
      <c r="C63" s="757" t="s">
        <v>390</v>
      </c>
    </row>
    <row r="64" spans="1:3" ht="12" thickBot="1">
      <c r="A64" s="205"/>
      <c r="B64" s="784" t="s">
        <v>391</v>
      </c>
      <c r="C64" s="785" t="s">
        <v>391</v>
      </c>
    </row>
    <row r="65" spans="1:3" ht="11.25" customHeight="1" thickTop="1">
      <c r="A65" s="772" t="s">
        <v>430</v>
      </c>
      <c r="B65" s="773"/>
      <c r="C65" s="774"/>
    </row>
    <row r="66" spans="1:3" ht="12" thickBot="1">
      <c r="A66" s="205"/>
      <c r="B66" s="784" t="s">
        <v>392</v>
      </c>
      <c r="C66" s="785" t="s">
        <v>392</v>
      </c>
    </row>
    <row r="67" spans="1:3" ht="11.25" customHeight="1" thickTop="1" thickBot="1">
      <c r="A67" s="786" t="s">
        <v>431</v>
      </c>
      <c r="B67" s="787"/>
      <c r="C67" s="788"/>
    </row>
    <row r="68" spans="1:3" ht="12" thickTop="1">
      <c r="A68" s="204"/>
      <c r="B68" s="789" t="s">
        <v>393</v>
      </c>
      <c r="C68" s="790" t="s">
        <v>393</v>
      </c>
    </row>
    <row r="69" spans="1:3">
      <c r="A69" s="547"/>
      <c r="B69" s="756" t="s">
        <v>394</v>
      </c>
      <c r="C69" s="757" t="s">
        <v>394</v>
      </c>
    </row>
    <row r="70" spans="1:3">
      <c r="A70" s="547"/>
      <c r="B70" s="756" t="s">
        <v>395</v>
      </c>
      <c r="C70" s="757" t="s">
        <v>395</v>
      </c>
    </row>
    <row r="71" spans="1:3" ht="38.25" customHeight="1">
      <c r="A71" s="547"/>
      <c r="B71" s="782" t="s">
        <v>438</v>
      </c>
      <c r="C71" s="783" t="s">
        <v>396</v>
      </c>
    </row>
    <row r="72" spans="1:3" ht="33.75" customHeight="1">
      <c r="A72" s="547"/>
      <c r="B72" s="782" t="s">
        <v>441</v>
      </c>
      <c r="C72" s="783" t="s">
        <v>397</v>
      </c>
    </row>
    <row r="73" spans="1:3" ht="15.75" customHeight="1">
      <c r="A73" s="547"/>
      <c r="B73" s="782" t="s">
        <v>437</v>
      </c>
      <c r="C73" s="783" t="s">
        <v>398</v>
      </c>
    </row>
    <row r="74" spans="1:3">
      <c r="A74" s="547"/>
      <c r="B74" s="756" t="s">
        <v>399</v>
      </c>
      <c r="C74" s="757" t="s">
        <v>399</v>
      </c>
    </row>
    <row r="75" spans="1:3" ht="12" thickBot="1">
      <c r="A75" s="205"/>
      <c r="B75" s="784" t="s">
        <v>400</v>
      </c>
      <c r="C75" s="785" t="s">
        <v>400</v>
      </c>
    </row>
    <row r="76" spans="1:3" ht="12" thickTop="1">
      <c r="A76" s="772" t="s">
        <v>465</v>
      </c>
      <c r="B76" s="773"/>
      <c r="C76" s="774"/>
    </row>
    <row r="77" spans="1:3">
      <c r="A77" s="547"/>
      <c r="B77" s="756" t="s">
        <v>392</v>
      </c>
      <c r="C77" s="757"/>
    </row>
    <row r="78" spans="1:3">
      <c r="A78" s="547"/>
      <c r="B78" s="756" t="s">
        <v>463</v>
      </c>
      <c r="C78" s="757"/>
    </row>
    <row r="79" spans="1:3">
      <c r="A79" s="547"/>
      <c r="B79" s="756" t="s">
        <v>464</v>
      </c>
      <c r="C79" s="757"/>
    </row>
    <row r="80" spans="1:3">
      <c r="A80" s="772" t="s">
        <v>466</v>
      </c>
      <c r="B80" s="773"/>
      <c r="C80" s="774"/>
    </row>
    <row r="81" spans="1:3">
      <c r="A81" s="547"/>
      <c r="B81" s="756" t="s">
        <v>392</v>
      </c>
      <c r="C81" s="757"/>
    </row>
    <row r="82" spans="1:3">
      <c r="A82" s="547"/>
      <c r="B82" s="756" t="s">
        <v>467</v>
      </c>
      <c r="C82" s="757"/>
    </row>
    <row r="83" spans="1:3" ht="76.5" customHeight="1">
      <c r="A83" s="547"/>
      <c r="B83" s="756" t="s">
        <v>481</v>
      </c>
      <c r="C83" s="757"/>
    </row>
    <row r="84" spans="1:3" ht="53.25" customHeight="1">
      <c r="A84" s="547"/>
      <c r="B84" s="756" t="s">
        <v>480</v>
      </c>
      <c r="C84" s="757"/>
    </row>
    <row r="85" spans="1:3">
      <c r="A85" s="547"/>
      <c r="B85" s="756" t="s">
        <v>468</v>
      </c>
      <c r="C85" s="757"/>
    </row>
    <row r="86" spans="1:3">
      <c r="A86" s="547"/>
      <c r="B86" s="756" t="s">
        <v>469</v>
      </c>
      <c r="C86" s="757"/>
    </row>
    <row r="87" spans="1:3">
      <c r="A87" s="547"/>
      <c r="B87" s="756" t="s">
        <v>470</v>
      </c>
      <c r="C87" s="757"/>
    </row>
    <row r="88" spans="1:3">
      <c r="A88" s="772" t="s">
        <v>471</v>
      </c>
      <c r="B88" s="773"/>
      <c r="C88" s="774"/>
    </row>
    <row r="89" spans="1:3">
      <c r="A89" s="547"/>
      <c r="B89" s="756" t="s">
        <v>392</v>
      </c>
      <c r="C89" s="757"/>
    </row>
    <row r="90" spans="1:3">
      <c r="A90" s="547"/>
      <c r="B90" s="756" t="s">
        <v>473</v>
      </c>
      <c r="C90" s="757"/>
    </row>
    <row r="91" spans="1:3" ht="12" customHeight="1">
      <c r="A91" s="547"/>
      <c r="B91" s="756" t="s">
        <v>474</v>
      </c>
      <c r="C91" s="757"/>
    </row>
    <row r="92" spans="1:3">
      <c r="A92" s="547"/>
      <c r="B92" s="756" t="s">
        <v>475</v>
      </c>
      <c r="C92" s="757"/>
    </row>
    <row r="93" spans="1:3" ht="24.75" customHeight="1">
      <c r="A93" s="547"/>
      <c r="B93" s="775" t="s">
        <v>517</v>
      </c>
      <c r="C93" s="776"/>
    </row>
    <row r="94" spans="1:3" ht="24" customHeight="1">
      <c r="A94" s="547"/>
      <c r="B94" s="775" t="s">
        <v>518</v>
      </c>
      <c r="C94" s="776"/>
    </row>
    <row r="95" spans="1:3" ht="13.5" customHeight="1">
      <c r="A95" s="547"/>
      <c r="B95" s="777" t="s">
        <v>476</v>
      </c>
      <c r="C95" s="778"/>
    </row>
    <row r="96" spans="1:3" ht="11.25" customHeight="1" thickBot="1">
      <c r="A96" s="779" t="s">
        <v>513</v>
      </c>
      <c r="B96" s="780"/>
      <c r="C96" s="781"/>
    </row>
    <row r="97" spans="1:3" ht="12.75" thickTop="1" thickBot="1">
      <c r="A97" s="771" t="s">
        <v>401</v>
      </c>
      <c r="B97" s="771"/>
      <c r="C97" s="771"/>
    </row>
    <row r="98" spans="1:3">
      <c r="A98" s="319">
        <v>2</v>
      </c>
      <c r="B98" s="491" t="s">
        <v>493</v>
      </c>
      <c r="C98" s="491" t="s">
        <v>514</v>
      </c>
    </row>
    <row r="99" spans="1:3">
      <c r="A99" s="209">
        <v>3</v>
      </c>
      <c r="B99" s="492" t="s">
        <v>494</v>
      </c>
      <c r="C99" s="493" t="s">
        <v>515</v>
      </c>
    </row>
    <row r="100" spans="1:3">
      <c r="A100" s="209">
        <v>4</v>
      </c>
      <c r="B100" s="492" t="s">
        <v>495</v>
      </c>
      <c r="C100" s="493" t="s">
        <v>519</v>
      </c>
    </row>
    <row r="101" spans="1:3" ht="11.25" customHeight="1">
      <c r="A101" s="209">
        <v>5</v>
      </c>
      <c r="B101" s="492" t="s">
        <v>496</v>
      </c>
      <c r="C101" s="493" t="s">
        <v>516</v>
      </c>
    </row>
    <row r="102" spans="1:3" ht="12" customHeight="1">
      <c r="A102" s="209">
        <v>6</v>
      </c>
      <c r="B102" s="492" t="s">
        <v>511</v>
      </c>
      <c r="C102" s="493" t="s">
        <v>497</v>
      </c>
    </row>
    <row r="103" spans="1:3" ht="12" customHeight="1">
      <c r="A103" s="209">
        <v>7</v>
      </c>
      <c r="B103" s="492" t="s">
        <v>498</v>
      </c>
      <c r="C103" s="493" t="s">
        <v>512</v>
      </c>
    </row>
    <row r="104" spans="1:3">
      <c r="A104" s="209">
        <v>8</v>
      </c>
      <c r="B104" s="492" t="s">
        <v>503</v>
      </c>
      <c r="C104" s="493" t="s">
        <v>523</v>
      </c>
    </row>
    <row r="105" spans="1:3" ht="11.25" customHeight="1">
      <c r="A105" s="772" t="s">
        <v>477</v>
      </c>
      <c r="B105" s="773"/>
      <c r="C105" s="774"/>
    </row>
    <row r="106" spans="1:3" ht="12" customHeight="1">
      <c r="A106" s="547"/>
      <c r="B106" s="756" t="s">
        <v>392</v>
      </c>
      <c r="C106" s="757"/>
    </row>
    <row r="107" spans="1:3">
      <c r="A107" s="772" t="s">
        <v>659</v>
      </c>
      <c r="B107" s="773"/>
      <c r="C107" s="774"/>
    </row>
    <row r="108" spans="1:3" ht="12" customHeight="1">
      <c r="A108" s="547"/>
      <c r="B108" s="756" t="s">
        <v>661</v>
      </c>
      <c r="C108" s="757"/>
    </row>
    <row r="109" spans="1:3">
      <c r="A109" s="547"/>
      <c r="B109" s="756" t="s">
        <v>662</v>
      </c>
      <c r="C109" s="757"/>
    </row>
    <row r="110" spans="1:3">
      <c r="A110" s="547"/>
      <c r="B110" s="756" t="s">
        <v>660</v>
      </c>
      <c r="C110" s="757"/>
    </row>
    <row r="111" spans="1:3">
      <c r="A111" s="752" t="s">
        <v>950</v>
      </c>
      <c r="B111" s="752"/>
      <c r="C111" s="752"/>
    </row>
    <row r="112" spans="1:3">
      <c r="A112" s="768" t="s">
        <v>325</v>
      </c>
      <c r="B112" s="768"/>
      <c r="C112" s="768"/>
    </row>
    <row r="113" spans="1:3">
      <c r="A113" s="548">
        <v>1</v>
      </c>
      <c r="B113" s="763" t="s">
        <v>836</v>
      </c>
      <c r="C113" s="764"/>
    </row>
    <row r="114" spans="1:3">
      <c r="A114" s="548">
        <v>2</v>
      </c>
      <c r="B114" s="769" t="s">
        <v>837</v>
      </c>
      <c r="C114" s="770"/>
    </row>
    <row r="115" spans="1:3">
      <c r="A115" s="548">
        <v>3</v>
      </c>
      <c r="B115" s="763" t="s">
        <v>838</v>
      </c>
      <c r="C115" s="764"/>
    </row>
    <row r="116" spans="1:3">
      <c r="A116" s="548">
        <v>4</v>
      </c>
      <c r="B116" s="763" t="s">
        <v>839</v>
      </c>
      <c r="C116" s="764"/>
    </row>
    <row r="117" spans="1:3">
      <c r="A117" s="548">
        <v>5</v>
      </c>
      <c r="B117" s="763" t="s">
        <v>840</v>
      </c>
      <c r="C117" s="764"/>
    </row>
    <row r="118" spans="1:3" ht="55.5" customHeight="1">
      <c r="A118" s="548">
        <v>6</v>
      </c>
      <c r="B118" s="763" t="s">
        <v>951</v>
      </c>
      <c r="C118" s="764"/>
    </row>
    <row r="119" spans="1:3" ht="22.5">
      <c r="A119" s="548">
        <v>6.01</v>
      </c>
      <c r="B119" s="549" t="s">
        <v>695</v>
      </c>
      <c r="C119" s="555" t="s">
        <v>952</v>
      </c>
    </row>
    <row r="120" spans="1:3" ht="33.75">
      <c r="A120" s="548">
        <v>6.02</v>
      </c>
      <c r="B120" s="549" t="s">
        <v>696</v>
      </c>
      <c r="C120" s="550" t="s">
        <v>956</v>
      </c>
    </row>
    <row r="121" spans="1:3">
      <c r="A121" s="548">
        <v>6.03</v>
      </c>
      <c r="B121" s="555" t="s">
        <v>697</v>
      </c>
      <c r="C121" s="555" t="s">
        <v>841</v>
      </c>
    </row>
    <row r="122" spans="1:3">
      <c r="A122" s="548">
        <v>6.04</v>
      </c>
      <c r="B122" s="549" t="s">
        <v>698</v>
      </c>
      <c r="C122" s="551" t="s">
        <v>842</v>
      </c>
    </row>
    <row r="123" spans="1:3">
      <c r="A123" s="548">
        <v>6.05</v>
      </c>
      <c r="B123" s="549" t="s">
        <v>699</v>
      </c>
      <c r="C123" s="551" t="s">
        <v>843</v>
      </c>
    </row>
    <row r="124" spans="1:3" ht="22.5">
      <c r="A124" s="548">
        <v>6.06</v>
      </c>
      <c r="B124" s="549" t="s">
        <v>700</v>
      </c>
      <c r="C124" s="551" t="s">
        <v>844</v>
      </c>
    </row>
    <row r="125" spans="1:3">
      <c r="A125" s="548">
        <v>6.07</v>
      </c>
      <c r="B125" s="552" t="s">
        <v>701</v>
      </c>
      <c r="C125" s="551" t="s">
        <v>845</v>
      </c>
    </row>
    <row r="126" spans="1:3" ht="22.5">
      <c r="A126" s="548">
        <v>6.08</v>
      </c>
      <c r="B126" s="549" t="s">
        <v>702</v>
      </c>
      <c r="C126" s="551" t="s">
        <v>846</v>
      </c>
    </row>
    <row r="127" spans="1:3" ht="22.5">
      <c r="A127" s="548">
        <v>6.09</v>
      </c>
      <c r="B127" s="553" t="s">
        <v>703</v>
      </c>
      <c r="C127" s="551" t="s">
        <v>847</v>
      </c>
    </row>
    <row r="128" spans="1:3">
      <c r="A128" s="554">
        <v>6.1</v>
      </c>
      <c r="B128" s="553" t="s">
        <v>704</v>
      </c>
      <c r="C128" s="551" t="s">
        <v>848</v>
      </c>
    </row>
    <row r="129" spans="1:3">
      <c r="A129" s="548">
        <v>6.11</v>
      </c>
      <c r="B129" s="553" t="s">
        <v>705</v>
      </c>
      <c r="C129" s="551" t="s">
        <v>849</v>
      </c>
    </row>
    <row r="130" spans="1:3">
      <c r="A130" s="548">
        <v>6.12</v>
      </c>
      <c r="B130" s="553" t="s">
        <v>706</v>
      </c>
      <c r="C130" s="551" t="s">
        <v>850</v>
      </c>
    </row>
    <row r="131" spans="1:3">
      <c r="A131" s="548">
        <v>6.13</v>
      </c>
      <c r="B131" s="553" t="s">
        <v>707</v>
      </c>
      <c r="C131" s="555" t="s">
        <v>851</v>
      </c>
    </row>
    <row r="132" spans="1:3">
      <c r="A132" s="548">
        <v>6.14</v>
      </c>
      <c r="B132" s="553" t="s">
        <v>708</v>
      </c>
      <c r="C132" s="555" t="s">
        <v>852</v>
      </c>
    </row>
    <row r="133" spans="1:3">
      <c r="A133" s="548">
        <v>6.15</v>
      </c>
      <c r="B133" s="553" t="s">
        <v>709</v>
      </c>
      <c r="C133" s="555" t="s">
        <v>853</v>
      </c>
    </row>
    <row r="134" spans="1:3" ht="22.5">
      <c r="A134" s="548">
        <v>6.16</v>
      </c>
      <c r="B134" s="553" t="s">
        <v>710</v>
      </c>
      <c r="C134" s="555" t="s">
        <v>854</v>
      </c>
    </row>
    <row r="135" spans="1:3">
      <c r="A135" s="548">
        <v>6.17</v>
      </c>
      <c r="B135" s="555" t="s">
        <v>711</v>
      </c>
      <c r="C135" s="555" t="s">
        <v>855</v>
      </c>
    </row>
    <row r="136" spans="1:3" ht="22.5">
      <c r="A136" s="548">
        <v>6.18</v>
      </c>
      <c r="B136" s="553" t="s">
        <v>712</v>
      </c>
      <c r="C136" s="555" t="s">
        <v>856</v>
      </c>
    </row>
    <row r="137" spans="1:3">
      <c r="A137" s="548">
        <v>6.19</v>
      </c>
      <c r="B137" s="553" t="s">
        <v>713</v>
      </c>
      <c r="C137" s="555" t="s">
        <v>857</v>
      </c>
    </row>
    <row r="138" spans="1:3">
      <c r="A138" s="554">
        <v>6.2</v>
      </c>
      <c r="B138" s="553" t="s">
        <v>714</v>
      </c>
      <c r="C138" s="555" t="s">
        <v>858</v>
      </c>
    </row>
    <row r="139" spans="1:3">
      <c r="A139" s="548">
        <v>6.21</v>
      </c>
      <c r="B139" s="553" t="s">
        <v>715</v>
      </c>
      <c r="C139" s="555" t="s">
        <v>859</v>
      </c>
    </row>
    <row r="140" spans="1:3">
      <c r="A140" s="548">
        <v>6.22</v>
      </c>
      <c r="B140" s="553" t="s">
        <v>716</v>
      </c>
      <c r="C140" s="555" t="s">
        <v>860</v>
      </c>
    </row>
    <row r="141" spans="1:3" ht="22.5">
      <c r="A141" s="548">
        <v>6.23</v>
      </c>
      <c r="B141" s="553" t="s">
        <v>717</v>
      </c>
      <c r="C141" s="555" t="s">
        <v>861</v>
      </c>
    </row>
    <row r="142" spans="1:3" ht="22.5">
      <c r="A142" s="548">
        <v>6.24</v>
      </c>
      <c r="B142" s="549" t="s">
        <v>718</v>
      </c>
      <c r="C142" s="555" t="s">
        <v>862</v>
      </c>
    </row>
    <row r="143" spans="1:3">
      <c r="A143" s="548">
        <v>6.2500000000000098</v>
      </c>
      <c r="B143" s="549" t="s">
        <v>719</v>
      </c>
      <c r="C143" s="555" t="s">
        <v>863</v>
      </c>
    </row>
    <row r="144" spans="1:3" ht="22.5">
      <c r="A144" s="548">
        <v>6.2600000000000202</v>
      </c>
      <c r="B144" s="549" t="s">
        <v>864</v>
      </c>
      <c r="C144" s="588" t="s">
        <v>865</v>
      </c>
    </row>
    <row r="145" spans="1:3" ht="22.5">
      <c r="A145" s="548">
        <v>6.2700000000000298</v>
      </c>
      <c r="B145" s="549" t="s">
        <v>165</v>
      </c>
      <c r="C145" s="588" t="s">
        <v>954</v>
      </c>
    </row>
    <row r="146" spans="1:3">
      <c r="A146" s="548"/>
      <c r="B146" s="754" t="s">
        <v>866</v>
      </c>
      <c r="C146" s="755"/>
    </row>
    <row r="147" spans="1:3" s="557" customFormat="1">
      <c r="A147" s="556">
        <v>7.1</v>
      </c>
      <c r="B147" s="549" t="s">
        <v>867</v>
      </c>
      <c r="C147" s="765" t="s">
        <v>868</v>
      </c>
    </row>
    <row r="148" spans="1:3" s="557" customFormat="1">
      <c r="A148" s="556">
        <v>7.2</v>
      </c>
      <c r="B148" s="549" t="s">
        <v>869</v>
      </c>
      <c r="C148" s="766"/>
    </row>
    <row r="149" spans="1:3" s="557" customFormat="1">
      <c r="A149" s="556">
        <v>7.3</v>
      </c>
      <c r="B149" s="549" t="s">
        <v>870</v>
      </c>
      <c r="C149" s="766"/>
    </row>
    <row r="150" spans="1:3" s="557" customFormat="1">
      <c r="A150" s="556">
        <v>7.4</v>
      </c>
      <c r="B150" s="549" t="s">
        <v>871</v>
      </c>
      <c r="C150" s="766"/>
    </row>
    <row r="151" spans="1:3" s="557" customFormat="1">
      <c r="A151" s="556">
        <v>7.5</v>
      </c>
      <c r="B151" s="549" t="s">
        <v>872</v>
      </c>
      <c r="C151" s="766"/>
    </row>
    <row r="152" spans="1:3" s="557" customFormat="1">
      <c r="A152" s="556">
        <v>7.6</v>
      </c>
      <c r="B152" s="549" t="s">
        <v>945</v>
      </c>
      <c r="C152" s="767"/>
    </row>
    <row r="153" spans="1:3" s="557" customFormat="1" ht="22.5">
      <c r="A153" s="556">
        <v>7.7</v>
      </c>
      <c r="B153" s="549" t="s">
        <v>873</v>
      </c>
      <c r="C153" s="558" t="s">
        <v>874</v>
      </c>
    </row>
    <row r="154" spans="1:3" s="557" customFormat="1" ht="22.5">
      <c r="A154" s="556">
        <v>7.8</v>
      </c>
      <c r="B154" s="549" t="s">
        <v>875</v>
      </c>
      <c r="C154" s="558" t="s">
        <v>876</v>
      </c>
    </row>
    <row r="155" spans="1:3">
      <c r="A155" s="547"/>
      <c r="B155" s="754" t="s">
        <v>877</v>
      </c>
      <c r="C155" s="755"/>
    </row>
    <row r="156" spans="1:3">
      <c r="A156" s="556">
        <v>1</v>
      </c>
      <c r="B156" s="758" t="s">
        <v>959</v>
      </c>
      <c r="C156" s="759"/>
    </row>
    <row r="157" spans="1:3" ht="25.15" customHeight="1">
      <c r="A157" s="556">
        <v>2</v>
      </c>
      <c r="B157" s="756" t="s">
        <v>955</v>
      </c>
      <c r="C157" s="757"/>
    </row>
    <row r="158" spans="1:3">
      <c r="A158" s="556">
        <v>3</v>
      </c>
      <c r="B158" s="756" t="s">
        <v>944</v>
      </c>
      <c r="C158" s="757"/>
    </row>
    <row r="159" spans="1:3">
      <c r="A159" s="547"/>
      <c r="B159" s="754" t="s">
        <v>878</v>
      </c>
      <c r="C159" s="755"/>
    </row>
    <row r="160" spans="1:3" ht="39" customHeight="1">
      <c r="A160" s="556">
        <v>1</v>
      </c>
      <c r="B160" s="761" t="s">
        <v>961</v>
      </c>
      <c r="C160" s="762"/>
    </row>
    <row r="161" spans="1:3" ht="22.5">
      <c r="A161" s="556">
        <v>3</v>
      </c>
      <c r="B161" s="549" t="s">
        <v>683</v>
      </c>
      <c r="C161" s="558" t="s">
        <v>879</v>
      </c>
    </row>
    <row r="162" spans="1:3" ht="22.5">
      <c r="A162" s="556">
        <v>4</v>
      </c>
      <c r="B162" s="549" t="s">
        <v>684</v>
      </c>
      <c r="C162" s="558" t="s">
        <v>880</v>
      </c>
    </row>
    <row r="163" spans="1:3" ht="33.75">
      <c r="A163" s="556">
        <v>5</v>
      </c>
      <c r="B163" s="549" t="s">
        <v>685</v>
      </c>
      <c r="C163" s="558" t="s">
        <v>881</v>
      </c>
    </row>
    <row r="164" spans="1:3">
      <c r="A164" s="556">
        <v>6</v>
      </c>
      <c r="B164" s="549" t="s">
        <v>686</v>
      </c>
      <c r="C164" s="549" t="s">
        <v>882</v>
      </c>
    </row>
    <row r="165" spans="1:3">
      <c r="A165" s="547"/>
      <c r="B165" s="754" t="s">
        <v>883</v>
      </c>
      <c r="C165" s="755"/>
    </row>
    <row r="166" spans="1:3" ht="22.5">
      <c r="A166" s="556"/>
      <c r="B166" s="549" t="s">
        <v>884</v>
      </c>
      <c r="C166" s="559" t="s">
        <v>885</v>
      </c>
    </row>
    <row r="167" spans="1:3">
      <c r="A167" s="556"/>
      <c r="B167" s="549" t="s">
        <v>685</v>
      </c>
      <c r="C167" s="558" t="s">
        <v>886</v>
      </c>
    </row>
    <row r="168" spans="1:3">
      <c r="A168" s="547"/>
      <c r="B168" s="754" t="s">
        <v>887</v>
      </c>
      <c r="C168" s="755"/>
    </row>
    <row r="169" spans="1:3">
      <c r="A169" s="547"/>
      <c r="B169" s="756" t="s">
        <v>948</v>
      </c>
      <c r="C169" s="757"/>
    </row>
    <row r="170" spans="1:3">
      <c r="A170" s="547" t="s">
        <v>888</v>
      </c>
      <c r="B170" s="560" t="s">
        <v>743</v>
      </c>
      <c r="C170" s="561" t="s">
        <v>889</v>
      </c>
    </row>
    <row r="171" spans="1:3">
      <c r="A171" s="547" t="s">
        <v>538</v>
      </c>
      <c r="B171" s="562" t="s">
        <v>744</v>
      </c>
      <c r="C171" s="558" t="s">
        <v>890</v>
      </c>
    </row>
    <row r="172" spans="1:3" ht="22.5">
      <c r="A172" s="547" t="s">
        <v>545</v>
      </c>
      <c r="B172" s="561" t="s">
        <v>745</v>
      </c>
      <c r="C172" s="558" t="s">
        <v>891</v>
      </c>
    </row>
    <row r="173" spans="1:3">
      <c r="A173" s="547" t="s">
        <v>892</v>
      </c>
      <c r="B173" s="562" t="s">
        <v>746</v>
      </c>
      <c r="C173" s="562" t="s">
        <v>893</v>
      </c>
    </row>
    <row r="174" spans="1:3" ht="22.5">
      <c r="A174" s="547" t="s">
        <v>894</v>
      </c>
      <c r="B174" s="563" t="s">
        <v>747</v>
      </c>
      <c r="C174" s="563" t="s">
        <v>895</v>
      </c>
    </row>
    <row r="175" spans="1:3" ht="22.5">
      <c r="A175" s="547" t="s">
        <v>546</v>
      </c>
      <c r="B175" s="563" t="s">
        <v>748</v>
      </c>
      <c r="C175" s="563" t="s">
        <v>896</v>
      </c>
    </row>
    <row r="176" spans="1:3" ht="22.5">
      <c r="A176" s="547" t="s">
        <v>897</v>
      </c>
      <c r="B176" s="563" t="s">
        <v>749</v>
      </c>
      <c r="C176" s="563" t="s">
        <v>898</v>
      </c>
    </row>
    <row r="177" spans="1:3" ht="22.5">
      <c r="A177" s="547" t="s">
        <v>899</v>
      </c>
      <c r="B177" s="563" t="s">
        <v>750</v>
      </c>
      <c r="C177" s="563" t="s">
        <v>901</v>
      </c>
    </row>
    <row r="178" spans="1:3" ht="22.5">
      <c r="A178" s="547" t="s">
        <v>900</v>
      </c>
      <c r="B178" s="563" t="s">
        <v>751</v>
      </c>
      <c r="C178" s="563" t="s">
        <v>903</v>
      </c>
    </row>
    <row r="179" spans="1:3" ht="22.5">
      <c r="A179" s="547" t="s">
        <v>902</v>
      </c>
      <c r="B179" s="563" t="s">
        <v>752</v>
      </c>
      <c r="C179" s="564" t="s">
        <v>905</v>
      </c>
    </row>
    <row r="180" spans="1:3" ht="22.5">
      <c r="A180" s="547" t="s">
        <v>904</v>
      </c>
      <c r="B180" s="579" t="s">
        <v>753</v>
      </c>
      <c r="C180" s="564" t="s">
        <v>907</v>
      </c>
    </row>
    <row r="181" spans="1:3" ht="22.5">
      <c r="A181" s="547" t="s">
        <v>906</v>
      </c>
      <c r="B181" s="563" t="s">
        <v>754</v>
      </c>
      <c r="C181" s="565" t="s">
        <v>909</v>
      </c>
    </row>
    <row r="182" spans="1:3">
      <c r="A182" s="587" t="s">
        <v>908</v>
      </c>
      <c r="B182" s="566" t="s">
        <v>755</v>
      </c>
      <c r="C182" s="561" t="s">
        <v>910</v>
      </c>
    </row>
    <row r="183" spans="1:3" ht="22.5">
      <c r="A183" s="547"/>
      <c r="B183" s="563" t="s">
        <v>911</v>
      </c>
      <c r="C183" s="551" t="s">
        <v>912</v>
      </c>
    </row>
    <row r="184" spans="1:3" ht="22.5">
      <c r="A184" s="547"/>
      <c r="B184" s="563" t="s">
        <v>913</v>
      </c>
      <c r="C184" s="551" t="s">
        <v>914</v>
      </c>
    </row>
    <row r="185" spans="1:3" ht="22.5">
      <c r="A185" s="547"/>
      <c r="B185" s="563" t="s">
        <v>915</v>
      </c>
      <c r="C185" s="551" t="s">
        <v>916</v>
      </c>
    </row>
    <row r="186" spans="1:3">
      <c r="A186" s="547"/>
      <c r="B186" s="754" t="s">
        <v>917</v>
      </c>
      <c r="C186" s="755"/>
    </row>
    <row r="187" spans="1:3" ht="49.9" customHeight="1">
      <c r="A187" s="547"/>
      <c r="B187" s="758" t="s">
        <v>960</v>
      </c>
      <c r="C187" s="759"/>
    </row>
    <row r="188" spans="1:3">
      <c r="A188" s="556">
        <v>1</v>
      </c>
      <c r="B188" s="555" t="s">
        <v>775</v>
      </c>
      <c r="C188" s="555" t="s">
        <v>775</v>
      </c>
    </row>
    <row r="189" spans="1:3" ht="33.75">
      <c r="A189" s="556">
        <v>2</v>
      </c>
      <c r="B189" s="555" t="s">
        <v>918</v>
      </c>
      <c r="C189" s="555" t="s">
        <v>919</v>
      </c>
    </row>
    <row r="190" spans="1:3">
      <c r="A190" s="556">
        <v>3</v>
      </c>
      <c r="B190" s="555" t="s">
        <v>777</v>
      </c>
      <c r="C190" s="555" t="s">
        <v>920</v>
      </c>
    </row>
    <row r="191" spans="1:3" ht="22.5">
      <c r="A191" s="556">
        <v>4</v>
      </c>
      <c r="B191" s="555" t="s">
        <v>778</v>
      </c>
      <c r="C191" s="555" t="s">
        <v>921</v>
      </c>
    </row>
    <row r="192" spans="1:3" ht="22.5">
      <c r="A192" s="556">
        <v>5</v>
      </c>
      <c r="B192" s="555" t="s">
        <v>779</v>
      </c>
      <c r="C192" s="550" t="s">
        <v>962</v>
      </c>
    </row>
    <row r="193" spans="1:4" ht="45">
      <c r="A193" s="556">
        <v>6</v>
      </c>
      <c r="B193" s="555" t="s">
        <v>780</v>
      </c>
      <c r="C193" s="555" t="s">
        <v>922</v>
      </c>
    </row>
    <row r="194" spans="1:4">
      <c r="A194" s="547"/>
      <c r="B194" s="754" t="s">
        <v>923</v>
      </c>
      <c r="C194" s="755"/>
    </row>
    <row r="195" spans="1:4" ht="25.9" customHeight="1">
      <c r="A195" s="547"/>
      <c r="B195" s="753" t="s">
        <v>946</v>
      </c>
      <c r="C195" s="760"/>
    </row>
    <row r="196" spans="1:4" ht="22.5">
      <c r="A196" s="547">
        <v>1.1000000000000001</v>
      </c>
      <c r="B196" s="567" t="s">
        <v>790</v>
      </c>
      <c r="C196" s="555" t="s">
        <v>924</v>
      </c>
      <c r="D196" s="580"/>
    </row>
    <row r="197" spans="1:4" ht="12.75">
      <c r="A197" s="547" t="s">
        <v>251</v>
      </c>
      <c r="B197" s="568" t="s">
        <v>791</v>
      </c>
      <c r="C197" s="555" t="s">
        <v>925</v>
      </c>
      <c r="D197" s="581"/>
    </row>
    <row r="198" spans="1:4" ht="12.75">
      <c r="A198" s="547" t="s">
        <v>792</v>
      </c>
      <c r="B198" s="569" t="s">
        <v>793</v>
      </c>
      <c r="C198" s="751" t="s">
        <v>947</v>
      </c>
      <c r="D198" s="582"/>
    </row>
    <row r="199" spans="1:4" ht="12.75">
      <c r="A199" s="547" t="s">
        <v>794</v>
      </c>
      <c r="B199" s="569" t="s">
        <v>795</v>
      </c>
      <c r="C199" s="751"/>
      <c r="D199" s="582"/>
    </row>
    <row r="200" spans="1:4" ht="12.75">
      <c r="A200" s="547" t="s">
        <v>796</v>
      </c>
      <c r="B200" s="569" t="s">
        <v>797</v>
      </c>
      <c r="C200" s="751"/>
      <c r="D200" s="582"/>
    </row>
    <row r="201" spans="1:4" ht="12.75">
      <c r="A201" s="547" t="s">
        <v>798</v>
      </c>
      <c r="B201" s="569" t="s">
        <v>799</v>
      </c>
      <c r="C201" s="751"/>
      <c r="D201" s="582"/>
    </row>
    <row r="202" spans="1:4" ht="22.5">
      <c r="A202" s="547">
        <v>1.2</v>
      </c>
      <c r="B202" s="570" t="s">
        <v>800</v>
      </c>
      <c r="C202" s="549" t="s">
        <v>926</v>
      </c>
      <c r="D202" s="583"/>
    </row>
    <row r="203" spans="1:4" ht="22.5">
      <c r="A203" s="547" t="s">
        <v>802</v>
      </c>
      <c r="B203" s="571" t="s">
        <v>803</v>
      </c>
      <c r="C203" s="572" t="s">
        <v>927</v>
      </c>
      <c r="D203" s="584"/>
    </row>
    <row r="204" spans="1:4" ht="23.25">
      <c r="A204" s="547" t="s">
        <v>804</v>
      </c>
      <c r="B204" s="573" t="s">
        <v>805</v>
      </c>
      <c r="C204" s="572" t="s">
        <v>928</v>
      </c>
      <c r="D204" s="585"/>
    </row>
    <row r="205" spans="1:4" ht="12.75">
      <c r="A205" s="547" t="s">
        <v>806</v>
      </c>
      <c r="B205" s="574" t="s">
        <v>807</v>
      </c>
      <c r="C205" s="549" t="s">
        <v>929</v>
      </c>
      <c r="D205" s="584"/>
    </row>
    <row r="206" spans="1:4" ht="18" customHeight="1">
      <c r="A206" s="547" t="s">
        <v>808</v>
      </c>
      <c r="B206" s="577" t="s">
        <v>809</v>
      </c>
      <c r="C206" s="549" t="s">
        <v>930</v>
      </c>
      <c r="D206" s="585"/>
    </row>
    <row r="207" spans="1:4" ht="22.5">
      <c r="A207" s="547">
        <v>1.4</v>
      </c>
      <c r="B207" s="571" t="s">
        <v>942</v>
      </c>
      <c r="C207" s="575" t="s">
        <v>931</v>
      </c>
      <c r="D207" s="586"/>
    </row>
    <row r="208" spans="1:4" ht="12.75">
      <c r="A208" s="547">
        <v>1.5</v>
      </c>
      <c r="B208" s="571" t="s">
        <v>943</v>
      </c>
      <c r="C208" s="575" t="s">
        <v>931</v>
      </c>
      <c r="D208" s="586"/>
    </row>
    <row r="209" spans="1:3">
      <c r="A209" s="547"/>
      <c r="B209" s="752" t="s">
        <v>932</v>
      </c>
      <c r="C209" s="752"/>
    </row>
    <row r="210" spans="1:3" ht="24.4" customHeight="1">
      <c r="A210" s="547"/>
      <c r="B210" s="753" t="s">
        <v>933</v>
      </c>
      <c r="C210" s="753"/>
    </row>
    <row r="211" spans="1:3" ht="22.5">
      <c r="A211" s="556"/>
      <c r="B211" s="549" t="s">
        <v>683</v>
      </c>
      <c r="C211" s="558" t="s">
        <v>879</v>
      </c>
    </row>
    <row r="212" spans="1:3" ht="22.5">
      <c r="A212" s="556"/>
      <c r="B212" s="549" t="s">
        <v>684</v>
      </c>
      <c r="C212" s="558" t="s">
        <v>880</v>
      </c>
    </row>
    <row r="213" spans="1:3" ht="22.5">
      <c r="A213" s="547"/>
      <c r="B213" s="549" t="s">
        <v>685</v>
      </c>
      <c r="C213" s="558" t="s">
        <v>934</v>
      </c>
    </row>
    <row r="214" spans="1:3">
      <c r="A214" s="547"/>
      <c r="B214" s="752" t="s">
        <v>935</v>
      </c>
      <c r="C214" s="752"/>
    </row>
    <row r="215" spans="1:3" ht="36" customHeight="1">
      <c r="A215" s="556"/>
      <c r="B215" s="753" t="s">
        <v>949</v>
      </c>
      <c r="C215" s="753"/>
    </row>
  </sheetData>
  <mergeCells count="131">
    <mergeCell ref="B7:C7"/>
    <mergeCell ref="B8:C8"/>
    <mergeCell ref="B9:C9"/>
    <mergeCell ref="B10:C10"/>
    <mergeCell ref="B11:C11"/>
    <mergeCell ref="B12:C12"/>
    <mergeCell ref="A1:C1"/>
    <mergeCell ref="B2:C2"/>
    <mergeCell ref="B3:C3"/>
    <mergeCell ref="A4:C4"/>
    <mergeCell ref="B5:C5"/>
    <mergeCell ref="B6:C6"/>
    <mergeCell ref="B19:C19"/>
    <mergeCell ref="B20:C20"/>
    <mergeCell ref="B21:C21"/>
    <mergeCell ref="B22:C22"/>
    <mergeCell ref="B23:C23"/>
    <mergeCell ref="B24:C24"/>
    <mergeCell ref="B13:C13"/>
    <mergeCell ref="B14:C14"/>
    <mergeCell ref="B15:C15"/>
    <mergeCell ref="B16:C16"/>
    <mergeCell ref="B17:C17"/>
    <mergeCell ref="B18:C18"/>
    <mergeCell ref="B31:C31"/>
    <mergeCell ref="B32:C32"/>
    <mergeCell ref="B33:C33"/>
    <mergeCell ref="B34:C34"/>
    <mergeCell ref="B35:C35"/>
    <mergeCell ref="B36:C36"/>
    <mergeCell ref="B25:C25"/>
    <mergeCell ref="A26:C26"/>
    <mergeCell ref="B27:C27"/>
    <mergeCell ref="A28:C28"/>
    <mergeCell ref="B29:C29"/>
    <mergeCell ref="B30:C30"/>
    <mergeCell ref="B43:C43"/>
    <mergeCell ref="B44:C44"/>
    <mergeCell ref="B45:C45"/>
    <mergeCell ref="A46:C46"/>
    <mergeCell ref="B47:C47"/>
    <mergeCell ref="A48:C48"/>
    <mergeCell ref="B37:C37"/>
    <mergeCell ref="B38:C38"/>
    <mergeCell ref="B39:C39"/>
    <mergeCell ref="B40:C40"/>
    <mergeCell ref="B41:C41"/>
    <mergeCell ref="A42:C42"/>
    <mergeCell ref="A55:C55"/>
    <mergeCell ref="B56:C56"/>
    <mergeCell ref="B57:C57"/>
    <mergeCell ref="B58:C58"/>
    <mergeCell ref="B59:C59"/>
    <mergeCell ref="B60:C60"/>
    <mergeCell ref="B49:C49"/>
    <mergeCell ref="B50:C50"/>
    <mergeCell ref="B51:C51"/>
    <mergeCell ref="B52:C52"/>
    <mergeCell ref="B53:C53"/>
    <mergeCell ref="B54:C54"/>
    <mergeCell ref="A67:C67"/>
    <mergeCell ref="B68:C68"/>
    <mergeCell ref="B69:C69"/>
    <mergeCell ref="B70:C70"/>
    <mergeCell ref="B71:C71"/>
    <mergeCell ref="B72:C72"/>
    <mergeCell ref="B61:C61"/>
    <mergeCell ref="B62:C62"/>
    <mergeCell ref="B63:C63"/>
    <mergeCell ref="B64:C64"/>
    <mergeCell ref="A65:C65"/>
    <mergeCell ref="B66:C66"/>
    <mergeCell ref="B79:C79"/>
    <mergeCell ref="A80:C80"/>
    <mergeCell ref="B81:C81"/>
    <mergeCell ref="B82:C82"/>
    <mergeCell ref="B83:C83"/>
    <mergeCell ref="B84:C84"/>
    <mergeCell ref="B73:C73"/>
    <mergeCell ref="B74:C74"/>
    <mergeCell ref="B75:C75"/>
    <mergeCell ref="A76:C76"/>
    <mergeCell ref="B77:C77"/>
    <mergeCell ref="B78:C78"/>
    <mergeCell ref="B91:C91"/>
    <mergeCell ref="B92:C92"/>
    <mergeCell ref="B93:C93"/>
    <mergeCell ref="B94:C94"/>
    <mergeCell ref="B95:C95"/>
    <mergeCell ref="A96:C96"/>
    <mergeCell ref="B85:C85"/>
    <mergeCell ref="B86:C86"/>
    <mergeCell ref="B87:C87"/>
    <mergeCell ref="A88:C88"/>
    <mergeCell ref="B89:C89"/>
    <mergeCell ref="B90:C90"/>
    <mergeCell ref="B110:C110"/>
    <mergeCell ref="A111:C111"/>
    <mergeCell ref="A112:C112"/>
    <mergeCell ref="B113:C113"/>
    <mergeCell ref="B114:C114"/>
    <mergeCell ref="B115:C115"/>
    <mergeCell ref="A97:C97"/>
    <mergeCell ref="A105:C105"/>
    <mergeCell ref="B106:C106"/>
    <mergeCell ref="A107:C107"/>
    <mergeCell ref="B108:C108"/>
    <mergeCell ref="B109:C109"/>
    <mergeCell ref="B156:C156"/>
    <mergeCell ref="B157:C157"/>
    <mergeCell ref="B158:C158"/>
    <mergeCell ref="B159:C159"/>
    <mergeCell ref="B160:C160"/>
    <mergeCell ref="B165:C165"/>
    <mergeCell ref="B116:C116"/>
    <mergeCell ref="B117:C117"/>
    <mergeCell ref="B118:C118"/>
    <mergeCell ref="B146:C146"/>
    <mergeCell ref="B155:C155"/>
    <mergeCell ref="C147:C152"/>
    <mergeCell ref="C198:C201"/>
    <mergeCell ref="B209:C209"/>
    <mergeCell ref="B210:C210"/>
    <mergeCell ref="B214:C214"/>
    <mergeCell ref="B215:C215"/>
    <mergeCell ref="B168:C168"/>
    <mergeCell ref="B169:C169"/>
    <mergeCell ref="B186:C186"/>
    <mergeCell ref="B187:C187"/>
    <mergeCell ref="B194:C194"/>
    <mergeCell ref="B195:C195"/>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j+wI7LNiA8OrCo5eZa7Ukke6m2hSBoq8xFRUkqNha/0=</DigestValue>
    </Reference>
    <Reference Type="http://www.w3.org/2000/09/xmldsig#Object" URI="#idOfficeObject">
      <DigestMethod Algorithm="http://www.w3.org/2001/04/xmlenc#sha256"/>
      <DigestValue>ZuDjrYHCsu1xJkXW+8nWeTfDKF216ht03Te55FXXkzA=</DigestValue>
    </Reference>
    <Reference Type="http://uri.etsi.org/01903#SignedProperties" URI="#idSignedProperties">
      <Transforms>
        <Transform Algorithm="http://www.w3.org/TR/2001/REC-xml-c14n-20010315"/>
      </Transforms>
      <DigestMethod Algorithm="http://www.w3.org/2001/04/xmlenc#sha256"/>
      <DigestValue>XPKhLsgzBIq5DbiM5pFpK5OXzSsAfMmjPEkLFwZnWW4=</DigestValue>
    </Reference>
  </SignedInfo>
  <SignatureValue>tkon87bwaW0BqUqgTzSRo4jez1SGmE9OlGwtEPn0YfR2LrvPb2iheeXvDPyBFdJeJo7JM4ZeRPz7
gU/uGUYignTYHWLIDdSfSQ5a2THx+IxxkCc4yzZMtcKfIS6Ns4w/50lzc/krBxkyWflRf5cuGIyY
YCd8hP6Yayij7OpISYTebI3GIrsG0hMuIVK83SEBAT7NqrztWLHOrAgNeCr+ulm6eDu942Z2nQAU
m7rw2zT6YEt/1Luui+xyDH/jhOyDgCIs5VAXQ1MwsFRjw/WnVXe0NMDYCj/RMmJlO+VJLowZVaNz
NChtffv6TMIb7bRj0nx7o+61C8fOLuP+kw9TZQ==</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ANunNyh5I7Qkrn19sKZYPqol+TaxS6HRzm8ayUUX5PU=</DigestValue>
      </Reference>
      <Reference URI="/xl/drawings/drawing1.xml?ContentType=application/vnd.openxmlformats-officedocument.drawing+xml">
        <DigestMethod Algorithm="http://www.w3.org/2001/04/xmlenc#sha256"/>
        <DigestValue>zUMwFaDZsFdlZu2ihqSvTSAfvXIHeFO0bBz+FhEuCGk=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l5yDl2f4TmYCRNHJF9b3zQw0JsBmaPUJRpXswoVlhm0=</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p15fOjzmBTLGI8Klf+TI4woTVTHX8Q0l14vNf+jwiuE=</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BfOqFYncvTrOA0w5jBPLJpo6svE1gFZliFydlsU/uz4=</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qqKz7UtelGHdfiWdqNc1EvL8LqlQ7O4MTpeoyQcgyv0=</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aL4Ix0l3wI92Xw6fUgCqryeyVTE7xtjQMu82ZEsw0UQ=</DigestValue>
      </Reference>
      <Reference URI="/xl/styles.xml?ContentType=application/vnd.openxmlformats-officedocument.spreadsheetml.styles+xml">
        <DigestMethod Algorithm="http://www.w3.org/2001/04/xmlenc#sha256"/>
        <DigestValue>GnspRvESWuViWFIqjMQ+YlHzmbDySqaSRsgWIcrr9FU=</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gk+464JOJcGrutd9lITevCn+PzbPgTgT+EX0iPKMtOM=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baypcd4tfGPMCeiUPs6Hd8gRX48sj5jz+kleic98d0E=</DigestValue>
      </Reference>
      <Reference URI="/xl/worksheets/sheet10.xml?ContentType=application/vnd.openxmlformats-officedocument.spreadsheetml.worksheet+xml">
        <DigestMethod Algorithm="http://www.w3.org/2001/04/xmlenc#sha256"/>
        <DigestValue>qLifsMnOiuSGRyZp+4w+ztFIKKZo4ReQCiWLaFgwVwM=</DigestValue>
      </Reference>
      <Reference URI="/xl/worksheets/sheet11.xml?ContentType=application/vnd.openxmlformats-officedocument.spreadsheetml.worksheet+xml">
        <DigestMethod Algorithm="http://www.w3.org/2001/04/xmlenc#sha256"/>
        <DigestValue>ubhwZNMcSkkf+NE6K93GW256H15r7mkmMbdyH/6q0lA=</DigestValue>
      </Reference>
      <Reference URI="/xl/worksheets/sheet12.xml?ContentType=application/vnd.openxmlformats-officedocument.spreadsheetml.worksheet+xml">
        <DigestMethod Algorithm="http://www.w3.org/2001/04/xmlenc#sha256"/>
        <DigestValue>VgSrHD2Jmjg/aMp2+8dU0Cjnf+LozID/DPJdZ6Xpe+I=</DigestValue>
      </Reference>
      <Reference URI="/xl/worksheets/sheet13.xml?ContentType=application/vnd.openxmlformats-officedocument.spreadsheetml.worksheet+xml">
        <DigestMethod Algorithm="http://www.w3.org/2001/04/xmlenc#sha256"/>
        <DigestValue>42FHUSRrcXViSy55vbJzbgwAP7Ns1pU/t8fYlIalvOI=</DigestValue>
      </Reference>
      <Reference URI="/xl/worksheets/sheet14.xml?ContentType=application/vnd.openxmlformats-officedocument.spreadsheetml.worksheet+xml">
        <DigestMethod Algorithm="http://www.w3.org/2001/04/xmlenc#sha256"/>
        <DigestValue>wUBZP8rOGOJiKGd+CbqECJa6U13fvYnY3Tx7QazLU1k=</DigestValue>
      </Reference>
      <Reference URI="/xl/worksheets/sheet15.xml?ContentType=application/vnd.openxmlformats-officedocument.spreadsheetml.worksheet+xml">
        <DigestMethod Algorithm="http://www.w3.org/2001/04/xmlenc#sha256"/>
        <DigestValue>tcYewATSlx1P+RSZLygMOtPXZAup2A1yGtVo7e6tDbY=</DigestValue>
      </Reference>
      <Reference URI="/xl/worksheets/sheet16.xml?ContentType=application/vnd.openxmlformats-officedocument.spreadsheetml.worksheet+xml">
        <DigestMethod Algorithm="http://www.w3.org/2001/04/xmlenc#sha256"/>
        <DigestValue>VMujFG72eVmeBSpwZbhKt5wPYIKcnq3TNhn93ZHRU3Y=</DigestValue>
      </Reference>
      <Reference URI="/xl/worksheets/sheet17.xml?ContentType=application/vnd.openxmlformats-officedocument.spreadsheetml.worksheet+xml">
        <DigestMethod Algorithm="http://www.w3.org/2001/04/xmlenc#sha256"/>
        <DigestValue>IMlge9wZ1yKSHclMFghoOCojLMrnCorNgahwQbndpyc=</DigestValue>
      </Reference>
      <Reference URI="/xl/worksheets/sheet18.xml?ContentType=application/vnd.openxmlformats-officedocument.spreadsheetml.worksheet+xml">
        <DigestMethod Algorithm="http://www.w3.org/2001/04/xmlenc#sha256"/>
        <DigestValue>2QjVtSt6DVZb8MbqcUqspiAN2RnUxCH9fkji0eETDoQ=</DigestValue>
      </Reference>
      <Reference URI="/xl/worksheets/sheet19.xml?ContentType=application/vnd.openxmlformats-officedocument.spreadsheetml.worksheet+xml">
        <DigestMethod Algorithm="http://www.w3.org/2001/04/xmlenc#sha256"/>
        <DigestValue>B2LJrqaVUKGmAr7xYNOpTMcfaGdlfrWg/9nGi234ZM8=</DigestValue>
      </Reference>
      <Reference URI="/xl/worksheets/sheet2.xml?ContentType=application/vnd.openxmlformats-officedocument.spreadsheetml.worksheet+xml">
        <DigestMethod Algorithm="http://www.w3.org/2001/04/xmlenc#sha256"/>
        <DigestValue>gXrWvRyRren25rS5wJLfRHT9QZgWmgR0CqcPjf7h7ys=</DigestValue>
      </Reference>
      <Reference URI="/xl/worksheets/sheet20.xml?ContentType=application/vnd.openxmlformats-officedocument.spreadsheetml.worksheet+xml">
        <DigestMethod Algorithm="http://www.w3.org/2001/04/xmlenc#sha256"/>
        <DigestValue>Q/PriAjzFT64VS/5gA6z2/SHXu1TDZ4LQsXmtHVfNZs=</DigestValue>
      </Reference>
      <Reference URI="/xl/worksheets/sheet21.xml?ContentType=application/vnd.openxmlformats-officedocument.spreadsheetml.worksheet+xml">
        <DigestMethod Algorithm="http://www.w3.org/2001/04/xmlenc#sha256"/>
        <DigestValue>I1ymgES5Iwy2KQXV7YOQ26WYk6n4TA3aGCsT1M9xgPU=</DigestValue>
      </Reference>
      <Reference URI="/xl/worksheets/sheet22.xml?ContentType=application/vnd.openxmlformats-officedocument.spreadsheetml.worksheet+xml">
        <DigestMethod Algorithm="http://www.w3.org/2001/04/xmlenc#sha256"/>
        <DigestValue>cK35J2ofPWilcueUp9AHODopEQh7Qtefb5FMJDhwU80=</DigestValue>
      </Reference>
      <Reference URI="/xl/worksheets/sheet23.xml?ContentType=application/vnd.openxmlformats-officedocument.spreadsheetml.worksheet+xml">
        <DigestMethod Algorithm="http://www.w3.org/2001/04/xmlenc#sha256"/>
        <DigestValue>dLQpMLmTyOT9PU6EVd1fwX5/YstCUd0uhjD0ULFZyC8=</DigestValue>
      </Reference>
      <Reference URI="/xl/worksheets/sheet24.xml?ContentType=application/vnd.openxmlformats-officedocument.spreadsheetml.worksheet+xml">
        <DigestMethod Algorithm="http://www.w3.org/2001/04/xmlenc#sha256"/>
        <DigestValue>ZpC8j0vi8UY/06rhN9RvzS2dACqMJxo+pN/t21hLSt0=</DigestValue>
      </Reference>
      <Reference URI="/xl/worksheets/sheet25.xml?ContentType=application/vnd.openxmlformats-officedocument.spreadsheetml.worksheet+xml">
        <DigestMethod Algorithm="http://www.w3.org/2001/04/xmlenc#sha256"/>
        <DigestValue>RyLqw8ERH+T4shhBZzaf1/yRZ6I/Ifn/o/LtIjAtdr0=</DigestValue>
      </Reference>
      <Reference URI="/xl/worksheets/sheet26.xml?ContentType=application/vnd.openxmlformats-officedocument.spreadsheetml.worksheet+xml">
        <DigestMethod Algorithm="http://www.w3.org/2001/04/xmlenc#sha256"/>
        <DigestValue>cSbtmToRV2zyLy2Ctjzo6dJPvAObSVYSzn8jciK2kN8=</DigestValue>
      </Reference>
      <Reference URI="/xl/worksheets/sheet27.xml?ContentType=application/vnd.openxmlformats-officedocument.spreadsheetml.worksheet+xml">
        <DigestMethod Algorithm="http://www.w3.org/2001/04/xmlenc#sha256"/>
        <DigestValue>27Z/mFptMLsuMs76MhETsJlPSDR4IvySufwGhPI9hGc=</DigestValue>
      </Reference>
      <Reference URI="/xl/worksheets/sheet28.xml?ContentType=application/vnd.openxmlformats-officedocument.spreadsheetml.worksheet+xml">
        <DigestMethod Algorithm="http://www.w3.org/2001/04/xmlenc#sha256"/>
        <DigestValue>qhzr8cD0JHEwOcLby7z/M3ZHdXWBxVo9SriGHspZGks=</DigestValue>
      </Reference>
      <Reference URI="/xl/worksheets/sheet29.xml?ContentType=application/vnd.openxmlformats-officedocument.spreadsheetml.worksheet+xml">
        <DigestMethod Algorithm="http://www.w3.org/2001/04/xmlenc#sha256"/>
        <DigestValue>nMxYQkF3eYc8XCoZ0PVxeYx14ysX3fsnkSxtXZj2ZO8=</DigestValue>
      </Reference>
      <Reference URI="/xl/worksheets/sheet3.xml?ContentType=application/vnd.openxmlformats-officedocument.spreadsheetml.worksheet+xml">
        <DigestMethod Algorithm="http://www.w3.org/2001/04/xmlenc#sha256"/>
        <DigestValue>YyODil6j9pps5culwnIpxxSczTSlUJNnQvSv+lzx2AY=</DigestValue>
      </Reference>
      <Reference URI="/xl/worksheets/sheet4.xml?ContentType=application/vnd.openxmlformats-officedocument.spreadsheetml.worksheet+xml">
        <DigestMethod Algorithm="http://www.w3.org/2001/04/xmlenc#sha256"/>
        <DigestValue>cIXhsNszepLkhaMuT1AIWJXdoVSVlC1DqvaHE1sr2xo=</DigestValue>
      </Reference>
      <Reference URI="/xl/worksheets/sheet5.xml?ContentType=application/vnd.openxmlformats-officedocument.spreadsheetml.worksheet+xml">
        <DigestMethod Algorithm="http://www.w3.org/2001/04/xmlenc#sha256"/>
        <DigestValue>ogaQDt9KWQZX33crW6/UNWEkUb9K/MjJTLCrbzM3obs=</DigestValue>
      </Reference>
      <Reference URI="/xl/worksheets/sheet6.xml?ContentType=application/vnd.openxmlformats-officedocument.spreadsheetml.worksheet+xml">
        <DigestMethod Algorithm="http://www.w3.org/2001/04/xmlenc#sha256"/>
        <DigestValue>6BqRDANHv2OR6AsR+ydu70fbhY9czq38ZFKX/5J43vI=</DigestValue>
      </Reference>
      <Reference URI="/xl/worksheets/sheet7.xml?ContentType=application/vnd.openxmlformats-officedocument.spreadsheetml.worksheet+xml">
        <DigestMethod Algorithm="http://www.w3.org/2001/04/xmlenc#sha256"/>
        <DigestValue>klXB+KIatdWfZPG8W5axZWDqyDxI8Jh5J4xs+8iRtFY=</DigestValue>
      </Reference>
      <Reference URI="/xl/worksheets/sheet8.xml?ContentType=application/vnd.openxmlformats-officedocument.spreadsheetml.worksheet+xml">
        <DigestMethod Algorithm="http://www.w3.org/2001/04/xmlenc#sha256"/>
        <DigestValue>4rsvJWSPisCfPn4vhK5D0M3pwVi4bKqlHccLtGArDCM=</DigestValue>
      </Reference>
      <Reference URI="/xl/worksheets/sheet9.xml?ContentType=application/vnd.openxmlformats-officedocument.spreadsheetml.worksheet+xml">
        <DigestMethod Algorithm="http://www.w3.org/2001/04/xmlenc#sha256"/>
        <DigestValue>qbhRKHKLTKdGeLA7u0At704wUedaQOycJbhXo3Gd6+k=</DigestValue>
      </Reference>
    </Manifest>
    <SignatureProperties>
      <SignatureProperty Id="idSignatureTime" Target="#idPackageSignature">
        <mdssi:SignatureTime xmlns:mdssi="http://schemas.openxmlformats.org/package/2006/digital-signature">
          <mdssi:Format>YYYY-MM-DDThh:mm:ssTZD</mdssi:Format>
          <mdssi:Value>2023-03-01T11:39:23Z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2023-03-01T11:39:23Z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2023-03-01T11:39:21Z</dcterms:modified>
</cp:coreProperties>
</file>