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EAEA0B6F-5633-4931-A6E4-62E274DE2CF3}" xr6:coauthVersionLast="45" xr6:coauthVersionMax="45" xr10:uidLastSave="{00000000-0000-0000-0000-000000000000}"/>
  <bookViews>
    <workbookView xWindow="-108" yWindow="-108" windowWidth="15576" windowHeight="8832" tabRatio="919" activeTab="1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4" l="1"/>
  <c r="D21" i="64"/>
  <c r="E21" i="64"/>
  <c r="F21" i="64"/>
  <c r="G21" i="64"/>
  <c r="H21" i="64"/>
  <c r="B2" i="83" l="1"/>
  <c r="B2" i="85" s="1"/>
  <c r="B2" i="75" s="1"/>
  <c r="B2" i="86" s="1"/>
  <c r="B2" i="52" s="1"/>
  <c r="B2" i="88" s="1"/>
  <c r="B2" i="73" s="1"/>
  <c r="B2" i="89" s="1"/>
  <c r="B2" i="94" s="1"/>
  <c r="B2" i="69" s="1"/>
  <c r="B2" i="90" s="1"/>
  <c r="B2" i="64" s="1"/>
  <c r="B2" i="91" s="1"/>
  <c r="B2" i="93" s="1"/>
  <c r="B2" i="92" s="1"/>
  <c r="B2" i="95" s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8" i="92"/>
  <c r="M7" i="92"/>
  <c r="L7" i="92"/>
  <c r="L21" i="92" s="1"/>
  <c r="J7" i="92"/>
  <c r="J21" i="92" s="1"/>
  <c r="I7" i="92"/>
  <c r="H7" i="92"/>
  <c r="H21" i="92" s="1"/>
  <c r="G7" i="92"/>
  <c r="G21" i="92" s="1"/>
  <c r="F7" i="92"/>
  <c r="F21" i="92" s="1"/>
  <c r="C7" i="92"/>
  <c r="E7" i="92" l="1"/>
  <c r="K8" i="92"/>
  <c r="N14" i="92"/>
  <c r="E21" i="92"/>
  <c r="I21" i="92"/>
  <c r="M21" i="92"/>
  <c r="C21" i="92"/>
  <c r="K7" i="92" l="1"/>
  <c r="K21" i="92" s="1"/>
  <c r="N8" i="92"/>
  <c r="N7" i="92" s="1"/>
  <c r="N21" i="92" s="1"/>
  <c r="T21" i="64"/>
  <c r="U21" i="64"/>
  <c r="S21" i="64"/>
  <c r="I21" i="64" l="1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<sst xmlns="http://schemas.openxmlformats.org/spreadsheetml/2006/main" count="734" uniqueCount="523">
  <si>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</si>
  <si>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</si>
  <si>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</si>
  <si>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</si>
  <si>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</si>
  <si>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</si>
  <si>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</si>
  <si>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</si>
  <si>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</si>
  <si>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</si>
  <si>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</si>
  <si>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</si>
  <si>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</si>
  <si>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</si>
  <si>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</si>
  <si>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</si>
  <si>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</si>
  <si>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</si>
  <si>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</si>
  <si>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</si>
  <si>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</si>
  <si>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</si>
  <si>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</si>
  <si>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</si>
  <si>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</si>
  <si>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</si>
  <si>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</si>
  <si>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</si>
  <si>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</si>
  <si>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</si>
  <si>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</si>
  <si>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</si>
  <si>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</si>
  <si>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</si>
  <si>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</si>
  <si>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</si>
  <si>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</si>
  <si>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</si>
  <si>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</si>
  <si>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</si>
  <si>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</si>
  <si>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</si>
  <si>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</si>
  <si>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</si>
  <si>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</si>
  <si>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</si>
  <si>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</si>
  <si>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</si>
  <si>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</si>
  <si>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</si>
  <si>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</si>
  <si>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</si>
  <si>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</si>
  <si>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</si>
  <si>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</si>
  <si>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</si>
  <si>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</si>
  <si>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</si>
  <si>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</si>
  <si>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</si>
  <si>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</si>
  <si>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</si>
  <si>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</si>
  <si>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</si>
  <si>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</si>
  <si>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</si>
  <si>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</si>
  <si>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</si>
  <si>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</si>
  <si>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</si>
  <si>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</si>
  <si>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</si>
  <si>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</si>
  <si>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</si>
  <si>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</si>
  <si>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</si>
  <si>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</si>
  <si>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</si>
  <si>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</si>
  <si>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</si>
  <si>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</si>
  <si>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</si>
  <si>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</si>
  <si>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</si>
  <si>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</si>
  <si>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</si>
  <si>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</si>
  <si>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</si>
  <si>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</si>
  <si>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</si>
  <si>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</si>
  <si>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</si>
  <si>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</si>
  <si>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</si>
  <si>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</si>
  <si>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</si>
  <si>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</si>
  <si>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</si>
  <si>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</si>
  <si>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</si>
  <si>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</si>
  <si>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</si>
  <si>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</si>
  <si>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</si>
  <si>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</si>
  <si>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</si>
  <si>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</si>
  <si>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</si>
  <si>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</si>
  <si>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</si>
  <si>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</si>
  <si>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</si>
  <si>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</si>
  <si>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</si>
  <si>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</si>
  <si>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</si>
  <si>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</si>
  <si>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</si>
  <si>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</si>
  <si>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</si>
  <si>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</si>
  <si>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</si>
  <si>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</si>
  <si>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</si>
  <si>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</si>
  <si>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</si>
  <si>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</si>
  <si>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</si>
  <si>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</si>
  <si>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</si>
  <si>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</si>
  <si>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</si>
  <si>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</si>
  <si>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</si>
  <si>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</si>
  <si>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</si>
  <si>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</si>
  <si>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</si>
  <si>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</si>
  <si>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</si>
  <si>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</si>
  <si>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</si>
  <si>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</si>
  <si>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</si>
  <si>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</si>
  <si>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</si>
  <si>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</si>
  <si>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</si>
  <si>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</si>
  <si>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</si>
  <si>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</si>
  <si>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</si>
  <si>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</si>
  <si>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</si>
  <si>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</si>
  <si>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</si>
  <si>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</si>
  <si>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</si>
  <si>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</si>
  <si>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</si>
  <si>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</si>
  <si>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</si>
  <si>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</si>
  <si>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</si>
  <si>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</si>
  <si>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</si>
  <si>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</si>
  <si>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</si>
  <si>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</si>
  <si>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</si>
  <si>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</si>
  <si>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</si>
  <si>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</si>
  <si>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</si>
  <si>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</si>
  <si>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</si>
  <si>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</si>
  <si>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</si>
  <si>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</si>
  <si>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</si>
  <si>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</si>
  <si>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</si>
  <si>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</si>
  <si>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</si>
  <si>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</si>
  <si>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</si>
  <si>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</si>
  <si>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</si>
  <si>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</si>
  <si>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</si>
  <si>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</si>
  <si>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</si>
  <si>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</si>
  <si>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</si>
  <si>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</si>
  <si>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</si>
  <si>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</si>
  <si>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</si>
  <si>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</si>
  <si>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</si>
  <si>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</si>
  <si>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</si>
  <si>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</si>
  <si>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</si>
  <si>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</si>
  <si>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</si>
  <si>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</si>
  <si>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</si>
  <si>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</si>
  <si>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</si>
  <si>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</si>
  <si>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</si>
  <si>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</si>
  <si>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</si>
  <si>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</si>
  <si>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</si>
  <si>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</si>
  <si>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</si>
  <si>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</si>
  <si>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</si>
  <si>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</si>
  <si>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</si>
  <si>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</si>
  <si>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</si>
  <si>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</si>
  <si>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</si>
  <si>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</si>
  <si>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</si>
  <si>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</si>
  <si>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</si>
  <si>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</si>
  <si>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</si>
  <si>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</si>
  <si>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</si>
  <si>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</si>
  <si>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</si>
  <si>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</si>
  <si>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</si>
  <si>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</si>
  <si>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</si>
  <si>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</si>
  <si>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</si>
  <si>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</si>
  <si>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</si>
  <si>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</si>
  <si>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</si>
  <si>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</si>
  <si>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</si>
  <si>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</si>
  <si>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</si>
  <si>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</si>
  <si>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</si>
  <si>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</si>
  <si>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</si>
  <si>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</si>
  <si>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</si>
  <si>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</si>
  <si>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</si>
  <si>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</si>
  <si>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</si>
  <si>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</si>
  <si>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</si>
  <si>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</si>
  <si>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</si>
  <si>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</si>
  <si>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</si>
  <si>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</si>
  <si>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</si>
  <si>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</si>
  <si>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</si>
  <si>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</si>
  <si>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</si>
  <si>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</si>
  <si>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</si>
  <si>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</si>
  <si>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</si>
  <si>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</si>
  <si>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</si>
  <si>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</si>
  <si>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</si>
  <si>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</si>
  <si>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</si>
  <si>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</si>
  <si>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</si>
  <si>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</si>
  <si>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</si>
  <si>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</si>
  <si>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</si>
  <si>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</si>
  <si>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</si>
  <si>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</si>
  <si>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</si>
  <si>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</si>
  <si>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</si>
  <si>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</si>
  <si>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</si>
  <si>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</si>
  <si>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</si>
  <si>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</si>
  <si>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</si>
  <si>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</si>
  <si>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</si>
  <si>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</si>
  <si>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</si>
  <si>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</si>
  <si>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</si>
  <si>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</si>
  <si>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</si>
  <si>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</si>
  <si>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</si>
  <si>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</si>
  <si>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</si>
  <si>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</si>
  <si>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</si>
  <si>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</si>
  <si>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</si>
  <si>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</si>
  <si>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</si>
  <si>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</si>
  <si>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</si>
  <si>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</si>
  <si>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</si>
  <si>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</si>
  <si>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</si>
  <si>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</si>
  <si>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</si>
  <si>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</si>
  <si>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</si>
  <si>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</si>
  <si>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</si>
  <si>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</si>
  <si>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</si>
  <si>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</si>
  <si>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</si>
  <si>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</si>
  <si>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</si>
  <si>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</si>
  <si>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</si>
  <si>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</si>
  <si>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</si>
  <si>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</si>
  <si>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</si>
  <si>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</si>
  <si>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</si>
  <si>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</si>
  <si>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</si>
  <si>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</si>
  <si>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</si>
  <si>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</si>
  <si>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</si>
  <si>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</si>
  <si>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</si>
  <si>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</si>
  <si>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</si>
  <si>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</si>
  <si>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</si>
  <si>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</si>
  <si>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</si>
  <si>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</si>
  <si>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</si>
  <si>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</si>
  <si>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</si>
  <si>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</si>
  <si>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</si>
  <si>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</si>
  <si>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</si>
  <si>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</si>
  <si>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</si>
  <si>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</si>
  <si>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</si>
  <si>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</si>
  <si>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</si>
  <si>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</si>
  <si>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</si>
  <si>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</si>
  <si>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</si>
  <si>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</si>
  <si>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</si>
  <si>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</si>
  <si>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</si>
  <si>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</si>
  <si>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</si>
  <si>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</si>
  <si>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</si>
  <si>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</si>
  <si>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</si>
  <si>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</si>
  <si>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</si>
  <si>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</si>
  <si>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</si>
  <si>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</si>
  <si>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</si>
  <si>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</si>
  <si>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</si>
  <si>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</si>
  <si>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</si>
  <si>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</si>
  <si>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</si>
  <si>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</si>
  <si>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</si>
  <si>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</si>
  <si>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</si>
  <si>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</si>
  <si>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</si>
  <si>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</si>
  <si>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</si>
  <si>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</si>
  <si>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</si>
  <si>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</si>
  <si>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</si>
  <si>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</si>
  <si>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</si>
  <si>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</si>
  <si>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</si>
  <si>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</si>
  <si>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</si>
  <si>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</si>
  <si>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</si>
  <si>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</si>
  <si>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</si>
  <si>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</si>
  <si>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</si>
  <si>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</si>
  <si>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</si>
  <si>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</si>
  <si>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</si>
  <si>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</si>
  <si>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</si>
  <si>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</si>
  <si>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</si>
  <si>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</si>
  <si>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</si>
  <si>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</si>
  <si>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</si>
  <si>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</si>
  <si>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</si>
  <si>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</si>
  <si>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</si>
  <si>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</si>
  <si>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</si>
  <si>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</si>
  <si>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</si>
  <si>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</si>
  <si>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</si>
  <si>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</si>
  <si>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</si>
  <si>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</si>
  <si>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</si>
  <si>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</si>
  <si>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</si>
  <si>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</si>
  <si>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</si>
  <si>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</si>
  <si>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</si>
  <si>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</si>
  <si>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</si>
  <si>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</si>
  <si>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</si>
  <si>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</si>
  <si>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</si>
  <si>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</si>
  <si>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</si>
  <si>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</si>
  <si>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</si>
  <si>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</si>
  <si>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</si>
  <si>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</si>
  <si>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</si>
  <si>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</si>
  <si>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</si>
  <si>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</si>
  <si>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</si>
  <si>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</si>
  <si>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</si>
  <si>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</si>
  <si>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</si>
  <si>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</si>
  <si>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</si>
  <si>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</si>
  <si>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</si>
  <si>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</si>
  <si>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</si>
  <si>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</si>
  <si>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</si>
  <si>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</si>
  <si>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</si>
  <si>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</si>
  <si>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</si>
  <si>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</si>
  <si>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</si>
  <si>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JSC Silk Road Bank</t>
  </si>
  <si>
    <t>I. Managadze</t>
  </si>
  <si>
    <t>E.Enoch</t>
  </si>
  <si>
    <t xml:space="preserve">www.silkroadbank.ge </t>
  </si>
  <si>
    <t>Irakli Managadze</t>
  </si>
  <si>
    <t>Vasil Kenkishvili</t>
  </si>
  <si>
    <t>Mamuka Shurgaia</t>
  </si>
  <si>
    <t>Mzia Kokuashvili</t>
  </si>
  <si>
    <t>David Franz Borger, Germany</t>
  </si>
  <si>
    <t>Eli Enoch</t>
  </si>
  <si>
    <t>Natia Merabishvili</t>
  </si>
  <si>
    <t>George Gibradze</t>
  </si>
  <si>
    <t xml:space="preserve">Giorgi Ramishvili </t>
  </si>
  <si>
    <t xml:space="preserve">Alexi Topuria </t>
  </si>
  <si>
    <t xml:space="preserve">David Franz Borger, Germany </t>
  </si>
  <si>
    <t>1Q 2020</t>
  </si>
  <si>
    <t>4Q 2019</t>
  </si>
  <si>
    <t>3Q 2019</t>
  </si>
  <si>
    <t>2Q 2019</t>
  </si>
  <si>
    <t>Less: Loan Loss provisions</t>
  </si>
  <si>
    <t>of which General other assets loss provisions</t>
  </si>
  <si>
    <t>table 9 (Capital), N39</t>
  </si>
  <si>
    <t>of wich General Loan loss Reserves</t>
  </si>
  <si>
    <t>of shich: Covid 19 provisions</t>
  </si>
  <si>
    <t>table 9 (Capital), N2</t>
  </si>
  <si>
    <t>table 9 (Capital), N6</t>
  </si>
  <si>
    <t>table 9 (Capital), N5</t>
  </si>
  <si>
    <t>6.2.1</t>
  </si>
  <si>
    <t>6.2.2</t>
  </si>
  <si>
    <t>2Q 2020</t>
  </si>
  <si>
    <t xml:space="preserve">Silk Road Group Holding (Malta) Limited </t>
  </si>
  <si>
    <t>Total value according to NBG's methodology* (with limits)</t>
  </si>
  <si>
    <t>Total value according to Basel methodology (with limits)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</si>
</sst>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85" fillId="0" borderId="0" xfId="0" applyFont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7" fillId="0" borderId="13" xfId="0" applyNumberFormat="1" applyFont="1" applyBorder="1" applyAlignment="1">
      <alignment vertic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193" fontId="87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7" xfId="0" applyNumberFormat="1" applyFont="1" applyFill="1" applyBorder="1" applyAlignment="1">
      <alignment vertical="center" wrapText="1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7" xfId="0" applyNumberFormat="1" applyFont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0" borderId="87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06" fillId="70" borderId="105" xfId="20964" applyFont="1" applyFill="1" applyBorder="1" applyAlignment="1">
      <alignment horizontal="left" vertical="center" wrapText="1"/>
    </xf>
    <xf numFmtId="164" fontId="106" fillId="0" borderId="106" xfId="7" applyNumberFormat="1" applyFont="1" applyFill="1" applyBorder="1" applyAlignment="1" applyProtection="1">
      <alignment horizontal="right" vertical="center"/>
      <protection locked="0"/>
    </xf>
    <xf numFmtId="0" fontId="105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7" fillId="70" borderId="104" xfId="20964" applyFont="1" applyFill="1" applyBorder="1" applyAlignment="1">
      <alignment horizontal="center" vertical="center"/>
    </xf>
    <xf numFmtId="0" fontId="106" fillId="70" borderId="108" xfId="20964" applyFont="1" applyFill="1" applyBorder="1" applyAlignment="1">
      <alignment vertical="center" wrapText="1"/>
    </xf>
    <xf numFmtId="0" fontId="106" fillId="70" borderId="105" xfId="20964" applyFont="1" applyFill="1" applyBorder="1" applyAlignment="1">
      <alignment horizontal="left" vertical="center"/>
    </xf>
    <xf numFmtId="0" fontId="107" fillId="3" borderId="104" xfId="20964" applyFont="1" applyFill="1" applyBorder="1" applyAlignment="1">
      <alignment horizontal="center" vertical="center"/>
    </xf>
    <xf numFmtId="0" fontId="106" fillId="3" borderId="105" xfId="20964" applyFont="1" applyFill="1" applyBorder="1" applyAlignment="1">
      <alignment horizontal="left" vertical="center"/>
    </xf>
    <xf numFmtId="0" fontId="107" fillId="0" borderId="104" xfId="20964" applyFont="1" applyFill="1" applyBorder="1" applyAlignment="1">
      <alignment horizontal="center" vertical="center"/>
    </xf>
    <xf numFmtId="0" fontId="106" fillId="0" borderId="105" xfId="20964" applyFont="1" applyFill="1" applyBorder="1" applyAlignment="1">
      <alignment horizontal="left" vertical="center"/>
    </xf>
    <xf numFmtId="0" fontId="108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center"/>
    </xf>
    <xf numFmtId="164" fontId="106" fillId="78" borderId="106" xfId="7" applyNumberFormat="1" applyFont="1" applyFill="1" applyBorder="1" applyAlignment="1" applyProtection="1">
      <alignment horizontal="right" vertical="center"/>
      <protection locked="0"/>
    </xf>
    <xf numFmtId="0" fontId="105" fillId="77" borderId="107" xfId="20964" applyFont="1" applyFill="1" applyBorder="1" applyAlignment="1">
      <alignment vertical="center"/>
    </xf>
    <xf numFmtId="0" fontId="105" fillId="77" borderId="108" xfId="20964" applyFont="1" applyFill="1" applyBorder="1" applyAlignment="1">
      <alignment vertical="center"/>
    </xf>
    <xf numFmtId="164" fontId="105" fillId="77" borderId="105" xfId="7" applyNumberFormat="1" applyFont="1" applyFill="1" applyBorder="1" applyAlignment="1">
      <alignment horizontal="right" vertical="center"/>
    </xf>
    <xf numFmtId="0" fontId="110" fillId="3" borderId="104" xfId="20964" applyFont="1" applyFill="1" applyBorder="1" applyAlignment="1">
      <alignment horizontal="center" vertical="center"/>
    </xf>
    <xf numFmtId="0" fontId="111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0" fillId="70" borderId="104" xfId="20964" applyFont="1" applyFill="1" applyBorder="1" applyAlignment="1">
      <alignment horizontal="center" vertical="center"/>
    </xf>
    <xf numFmtId="164" fontId="106" fillId="3" borderId="106" xfId="7" applyNumberFormat="1" applyFont="1" applyFill="1" applyBorder="1" applyAlignment="1" applyProtection="1">
      <alignment horizontal="right" vertical="center"/>
      <protection locked="0"/>
    </xf>
    <xf numFmtId="0" fontId="111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7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0" fillId="0" borderId="106" xfId="0" applyFont="1" applyFill="1" applyBorder="1" applyAlignment="1">
      <alignment horizontal="left" vertical="center" wrapText="1"/>
    </xf>
    <xf numFmtId="10" fontId="96" fillId="0" borderId="106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0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0" fontId="6" fillId="0" borderId="3" xfId="17" applyBorder="1" applyAlignment="1" applyProtection="1"/>
    <xf numFmtId="14" fontId="2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2" fillId="0" borderId="107" xfId="0" applyFont="1" applyBorder="1" applyAlignment="1">
      <alignment wrapText="1"/>
    </xf>
    <xf numFmtId="0" fontId="84" fillId="0" borderId="91" xfId="0" applyFont="1" applyBorder="1"/>
    <xf numFmtId="0" fontId="2" fillId="0" borderId="91" xfId="0" applyFont="1" applyBorder="1"/>
    <xf numFmtId="0" fontId="2" fillId="0" borderId="91" xfId="0" applyFont="1" applyBorder="1" applyAlignment="1">
      <alignment wrapText="1"/>
    </xf>
    <xf numFmtId="10" fontId="84" fillId="0" borderId="91" xfId="20962" applyNumberFormat="1" applyFont="1" applyBorder="1" applyAlignment="1"/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84" fillId="0" borderId="110" xfId="20962" applyNumberFormat="1" applyFont="1" applyBorder="1" applyAlignment="1"/>
    <xf numFmtId="0" fontId="96" fillId="0" borderId="19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9" fontId="9" fillId="37" borderId="0" xfId="20"/>
    <xf numFmtId="193" fontId="96" fillId="0" borderId="106" xfId="0" applyNumberFormat="1" applyFont="1" applyBorder="1" applyAlignment="1" applyProtection="1">
      <alignment vertical="center" wrapText="1"/>
      <protection locked="0"/>
    </xf>
    <xf numFmtId="193" fontId="3" fillId="0" borderId="106" xfId="0" applyNumberFormat="1" applyFont="1" applyBorder="1" applyAlignment="1" applyProtection="1">
      <alignment vertical="center" wrapText="1"/>
      <protection locked="0"/>
    </xf>
    <xf numFmtId="193" fontId="3" fillId="0" borderId="88" xfId="0" applyNumberFormat="1" applyFont="1" applyBorder="1" applyAlignment="1" applyProtection="1">
      <alignment vertical="center" wrapText="1"/>
      <protection locked="0"/>
    </xf>
    <xf numFmtId="193" fontId="96" fillId="0" borderId="106" xfId="0" applyNumberFormat="1" applyFont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Fill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Border="1" applyAlignment="1" applyProtection="1">
      <alignment vertical="center" wrapText="1"/>
      <protection locked="0"/>
    </xf>
    <xf numFmtId="165" fontId="3" fillId="0" borderId="88" xfId="20962" applyNumberFormat="1" applyFont="1" applyBorder="1" applyAlignment="1" applyProtection="1">
      <alignment vertical="center" wrapText="1"/>
      <protection locked="0"/>
    </xf>
    <xf numFmtId="165" fontId="9" fillId="37" borderId="0" xfId="20962" applyNumberFormat="1" applyFont="1" applyFill="1" applyBorder="1"/>
    <xf numFmtId="165" fontId="9" fillId="37" borderId="103" xfId="20962" applyNumberFormat="1" applyFont="1" applyFill="1" applyBorder="1"/>
    <xf numFmtId="165" fontId="94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88" xfId="20962" applyNumberFormat="1" applyFont="1" applyFill="1" applyBorder="1" applyAlignment="1" applyProtection="1">
      <alignment vertical="center"/>
      <protection locked="0"/>
    </xf>
    <xf numFmtId="165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106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12" fillId="2" borderId="106" xfId="0" applyNumberFormat="1" applyFont="1" applyFill="1" applyBorder="1" applyAlignment="1" applyProtection="1">
      <alignment vertical="center"/>
      <protection locked="0"/>
    </xf>
    <xf numFmtId="193" fontId="112" fillId="2" borderId="88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6" xfId="20962" applyNumberFormat="1" applyFont="1" applyFill="1" applyBorder="1" applyAlignment="1" applyProtection="1">
      <alignment vertical="center"/>
      <protection locked="0"/>
    </xf>
    <xf numFmtId="0" fontId="87" fillId="0" borderId="11" xfId="0" applyFont="1" applyBorder="1" applyAlignment="1">
      <alignment horizontal="left" wrapText="1"/>
    </xf>
    <xf numFmtId="43" fontId="106" fillId="0" borderId="106" xfId="7" applyNumberFormat="1" applyFont="1" applyFill="1" applyBorder="1" applyAlignment="1" applyProtection="1">
      <alignment horizontal="right" vertical="center"/>
      <protection locked="0"/>
    </xf>
    <xf numFmtId="43" fontId="3" fillId="0" borderId="92" xfId="7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43" fontId="3" fillId="3" borderId="108" xfId="7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43" fontId="3" fillId="0" borderId="107" xfId="7" applyFont="1" applyFill="1" applyBorder="1" applyAlignment="1">
      <alignment vertical="center"/>
    </xf>
    <xf numFmtId="43" fontId="3" fillId="0" borderId="106" xfId="7" applyFont="1" applyFill="1" applyBorder="1" applyAlignment="1">
      <alignment vertical="center"/>
    </xf>
    <xf numFmtId="43" fontId="3" fillId="0" borderId="108" xfId="7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2" fontId="3" fillId="0" borderId="98" xfId="0" applyNumberFormat="1" applyFont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106" xfId="0" applyFont="1" applyBorder="1" applyAlignment="1">
      <alignment wrapText="1"/>
    </xf>
    <xf numFmtId="0" fontId="84" fillId="0" borderId="88" xfId="0" applyFont="1" applyBorder="1"/>
    <xf numFmtId="0" fontId="45" fillId="0" borderId="106" xfId="0" applyFont="1" applyBorder="1" applyAlignment="1">
      <alignment horizontal="center" vertical="center" wrapText="1"/>
    </xf>
    <xf numFmtId="0" fontId="45" fillId="0" borderId="88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70" zoomScaleNormal="70" workbookViewId="0">
      <selection activeCell="C15" sqref="C15"/>
    </sheetView>
  </sheetViews>
  <sheetFormatPr defaultColWidth="9.21875" defaultRowHeight="13.8"/>
  <cols>
    <col min="1" max="1" width="10.21875" style="4" customWidth="1"/>
    <col min="2" max="2" width="134.77734375" style="5" bestFit="1" customWidth="1"/>
    <col min="3" max="3" width="39.44140625" style="5" customWidth="1"/>
    <col min="4" max="6" width="9.21875" style="5"/>
    <col min="7" max="7" width="25" style="5" customWidth="1"/>
    <col min="8" max="16384" width="9.21875" style="5"/>
  </cols>
  <sheetData>
    <row r="1" spans="1:3">
      <c r="A1" s="197"/>
      <c r="B1" s="245" t="s">
        <v>349</v>
      </c>
      <c r="C1" s="197"/>
    </row>
    <row r="2" spans="1:3">
      <c r="A2" s="246">
        <v>1</v>
      </c>
      <c r="B2" s="405" t="s">
        <v>350</v>
      </c>
      <c r="C2" s="104" t="s">
        <v>490</v>
      </c>
    </row>
    <row r="3" spans="1:3">
      <c r="A3" s="246">
        <v>2</v>
      </c>
      <c r="B3" s="406" t="s">
        <v>346</v>
      </c>
      <c r="C3" s="104" t="s">
        <v>491</v>
      </c>
    </row>
    <row r="4" spans="1:3">
      <c r="A4" s="246">
        <v>3</v>
      </c>
      <c r="B4" s="407" t="s">
        <v>351</v>
      </c>
      <c r="C4" s="104" t="s">
        <v>492</v>
      </c>
    </row>
    <row r="5" spans="1:3">
      <c r="A5" s="247">
        <v>4</v>
      </c>
      <c r="B5" s="408" t="s">
        <v>347</v>
      </c>
      <c r="C5" s="472" t="s">
        <v>493</v>
      </c>
    </row>
    <row r="6" spans="1:3" s="248" customFormat="1" ht="45.75" customHeight="1">
      <c r="A6" s="532" t="s">
        <v>424</v>
      </c>
      <c r="B6" s="533"/>
      <c r="C6" s="533"/>
    </row>
    <row r="7" spans="1:3">
      <c r="A7" s="249" t="s">
        <v>29</v>
      </c>
      <c r="B7" s="245" t="s">
        <v>348</v>
      </c>
    </row>
    <row r="8" spans="1:3">
      <c r="A8" s="197">
        <v>1</v>
      </c>
      <c r="B8" s="295" t="s">
        <v>20</v>
      </c>
    </row>
    <row r="9" spans="1:3">
      <c r="A9" s="197">
        <v>2</v>
      </c>
      <c r="B9" s="296" t="s">
        <v>21</v>
      </c>
    </row>
    <row r="10" spans="1:3">
      <c r="A10" s="197">
        <v>3</v>
      </c>
      <c r="B10" s="296" t="s">
        <v>22</v>
      </c>
    </row>
    <row r="11" spans="1:3">
      <c r="A11" s="197">
        <v>4</v>
      </c>
      <c r="B11" s="296" t="s">
        <v>23</v>
      </c>
      <c r="C11" s="109"/>
    </row>
    <row r="12" spans="1:3">
      <c r="A12" s="197">
        <v>5</v>
      </c>
      <c r="B12" s="296" t="s">
        <v>24</v>
      </c>
    </row>
    <row r="13" spans="1:3">
      <c r="A13" s="197">
        <v>6</v>
      </c>
      <c r="B13" s="297" t="s">
        <v>358</v>
      </c>
    </row>
    <row r="14" spans="1:3">
      <c r="A14" s="197">
        <v>7</v>
      </c>
      <c r="B14" s="296" t="s">
        <v>352</v>
      </c>
    </row>
    <row r="15" spans="1:3">
      <c r="A15" s="197">
        <v>8</v>
      </c>
      <c r="B15" s="296" t="s">
        <v>353</v>
      </c>
    </row>
    <row r="16" spans="1:3">
      <c r="A16" s="197">
        <v>9</v>
      </c>
      <c r="B16" s="296" t="s">
        <v>25</v>
      </c>
    </row>
    <row r="17" spans="1:2">
      <c r="A17" s="404" t="s">
        <v>423</v>
      </c>
      <c r="B17" s="403" t="s">
        <v>410</v>
      </c>
    </row>
    <row r="18" spans="1:2">
      <c r="A18" s="197">
        <v>10</v>
      </c>
      <c r="B18" s="296" t="s">
        <v>26</v>
      </c>
    </row>
    <row r="19" spans="1:2">
      <c r="A19" s="197">
        <v>11</v>
      </c>
      <c r="B19" s="297" t="s">
        <v>354</v>
      </c>
    </row>
    <row r="20" spans="1:2">
      <c r="A20" s="197">
        <v>12</v>
      </c>
      <c r="B20" s="297" t="s">
        <v>27</v>
      </c>
    </row>
    <row r="21" spans="1:2">
      <c r="A21" s="466">
        <v>13</v>
      </c>
      <c r="B21" s="467" t="s">
        <v>355</v>
      </c>
    </row>
    <row r="22" spans="1:2">
      <c r="A22" s="466">
        <v>14</v>
      </c>
      <c r="B22" s="468" t="s">
        <v>382</v>
      </c>
    </row>
    <row r="23" spans="1:2">
      <c r="A23" s="469">
        <v>15</v>
      </c>
      <c r="B23" s="470" t="s">
        <v>28</v>
      </c>
    </row>
    <row r="24" spans="1:2">
      <c r="A24" s="469">
        <v>15.1</v>
      </c>
      <c r="B24" s="471" t="s">
        <v>436</v>
      </c>
    </row>
    <row r="25" spans="1:2">
      <c r="A25" s="112"/>
      <c r="B25" s="15"/>
    </row>
    <row r="26" spans="1:2">
      <c r="A26" s="112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52AF51E7-2194-45C2-A820-F2E4016B5CC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abSelected="1" zoomScaleNormal="100"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B9" sqref="B9"/>
    </sheetView>
  </sheetViews>
  <sheetFormatPr defaultColWidth="9.21875" defaultRowHeight="13.8"/>
  <cols>
    <col min="1" max="1" width="9.5546875" style="3" bestFit="1" customWidth="1"/>
    <col min="2" max="2" width="86" style="3" customWidth="1"/>
    <col min="3" max="3" width="12.77734375" style="3" customWidth="1"/>
    <col min="4" max="7" width="12.77734375" style="4" customWidth="1"/>
    <col min="8" max="13" width="6.77734375" style="5" customWidth="1"/>
    <col min="1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73">
        <v>44012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91" t="s">
        <v>519</v>
      </c>
      <c r="D5" s="492" t="s">
        <v>505</v>
      </c>
      <c r="E5" s="492" t="s">
        <v>506</v>
      </c>
      <c r="F5" s="492" t="s">
        <v>507</v>
      </c>
      <c r="G5" s="493" t="s">
        <v>508</v>
      </c>
    </row>
    <row r="6" spans="1:8">
      <c r="B6" s="250" t="s">
        <v>142</v>
      </c>
      <c r="C6" s="494"/>
      <c r="D6" s="494"/>
      <c r="E6" s="494"/>
      <c r="F6" s="494"/>
      <c r="G6" s="376"/>
    </row>
    <row r="7" spans="1:8">
      <c r="A7" s="13"/>
      <c r="B7" s="251" t="s">
        <v>136</v>
      </c>
      <c r="C7" s="494"/>
      <c r="D7" s="494"/>
      <c r="E7" s="494"/>
      <c r="F7" s="494"/>
      <c r="G7" s="376"/>
    </row>
    <row r="8" spans="1:8">
      <c r="A8" s="409">
        <v>1</v>
      </c>
      <c r="B8" s="14" t="s">
        <v>141</v>
      </c>
      <c r="C8" s="495">
        <v>50435649.060000002</v>
      </c>
      <c r="D8" s="496">
        <v>49544208.299999997</v>
      </c>
      <c r="E8" s="496">
        <v>50191115.68999999</v>
      </c>
      <c r="F8" s="496">
        <v>50019741</v>
      </c>
      <c r="G8" s="497">
        <v>50032415.879999995</v>
      </c>
    </row>
    <row r="9" spans="1:8">
      <c r="A9" s="409">
        <v>2</v>
      </c>
      <c r="B9" s="14" t="s">
        <v>140</v>
      </c>
      <c r="C9" s="495">
        <v>50435649.060000002</v>
      </c>
      <c r="D9" s="496">
        <v>49544208.299999997</v>
      </c>
      <c r="E9" s="496">
        <v>50191115.68999999</v>
      </c>
      <c r="F9" s="496">
        <v>50019741</v>
      </c>
      <c r="G9" s="497">
        <v>50032415.879999995</v>
      </c>
    </row>
    <row r="10" spans="1:8">
      <c r="A10" s="409">
        <v>3</v>
      </c>
      <c r="B10" s="14" t="s">
        <v>139</v>
      </c>
      <c r="C10" s="495">
        <v>50629355</v>
      </c>
      <c r="D10" s="496">
        <v>49748351.199999996</v>
      </c>
      <c r="E10" s="496">
        <v>50393135.489999987</v>
      </c>
      <c r="F10" s="496">
        <v>50240361</v>
      </c>
      <c r="G10" s="497">
        <v>50302558.399999999</v>
      </c>
    </row>
    <row r="11" spans="1:8">
      <c r="A11" s="410"/>
      <c r="B11" s="250" t="s">
        <v>138</v>
      </c>
      <c r="C11" s="494"/>
      <c r="D11" s="494"/>
      <c r="E11" s="494"/>
      <c r="F11" s="494"/>
      <c r="G11" s="376"/>
    </row>
    <row r="12" spans="1:8" ht="15" customHeight="1">
      <c r="A12" s="409">
        <v>4</v>
      </c>
      <c r="B12" s="14" t="s">
        <v>270</v>
      </c>
      <c r="C12" s="498">
        <v>62357822.941831999</v>
      </c>
      <c r="D12" s="496">
        <v>65010803.889894985</v>
      </c>
      <c r="E12" s="496">
        <v>64896737.190372996</v>
      </c>
      <c r="F12" s="496">
        <v>64767603</v>
      </c>
      <c r="G12" s="497">
        <v>66761807.375344001</v>
      </c>
    </row>
    <row r="13" spans="1:8">
      <c r="A13" s="410"/>
      <c r="B13" s="250" t="s">
        <v>137</v>
      </c>
      <c r="C13" s="494"/>
      <c r="D13" s="494"/>
      <c r="E13" s="494"/>
      <c r="F13" s="494"/>
      <c r="G13" s="376"/>
    </row>
    <row r="14" spans="1:8" s="15" customFormat="1">
      <c r="A14" s="409"/>
      <c r="B14" s="251" t="s">
        <v>481</v>
      </c>
      <c r="C14" s="494"/>
      <c r="D14" s="494"/>
      <c r="E14" s="494"/>
      <c r="F14" s="494"/>
      <c r="G14" s="376"/>
    </row>
    <row r="15" spans="1:8">
      <c r="A15" s="411">
        <v>5</v>
      </c>
      <c r="B15" s="14" t="str">
        <f>"Common equity Tier 1 ratio &gt;="&amp;ROUND('9.1. Capital Requirements'!C19*100, 2)&amp;"%"</f>
        <v>Common equity Tier 1 ratio &gt;=6.56%</v>
      </c>
      <c r="C15" s="499">
        <v>0.80881029324976406</v>
      </c>
      <c r="D15" s="500">
        <v>0.76209191912024565</v>
      </c>
      <c r="E15" s="500">
        <v>0.77339967867360693</v>
      </c>
      <c r="F15" s="500">
        <v>0.77229999999999999</v>
      </c>
      <c r="G15" s="501">
        <v>0.74941673760734062</v>
      </c>
    </row>
    <row r="16" spans="1:8" ht="15" customHeight="1">
      <c r="A16" s="411">
        <v>6</v>
      </c>
      <c r="B16" s="14" t="str">
        <f>"Tier 1 ratio &gt;="&amp;ROUND('9.1. Capital Requirements'!C20*100, 2)&amp;"%"</f>
        <v>Tier 1 ratio &gt;=8.75%</v>
      </c>
      <c r="C16" s="499">
        <v>0.80881029324976406</v>
      </c>
      <c r="D16" s="500">
        <v>0.76209191912024565</v>
      </c>
      <c r="E16" s="500">
        <v>0.77339967867360693</v>
      </c>
      <c r="F16" s="500">
        <v>0.77229999999999999</v>
      </c>
      <c r="G16" s="501">
        <v>0.74941673760734062</v>
      </c>
    </row>
    <row r="17" spans="1:7">
      <c r="A17" s="411">
        <v>7</v>
      </c>
      <c r="B17" s="14" t="str">
        <f>"Total Regulatory Capital ratio &gt;="&amp;ROUND('9.1. Capital Requirements'!C21*100,2)&amp;"%"</f>
        <v>Total Regulatory Capital ratio &gt;=21.32%</v>
      </c>
      <c r="C17" s="499">
        <v>0.81191665474318386</v>
      </c>
      <c r="D17" s="500">
        <v>0.76523205718630838</v>
      </c>
      <c r="E17" s="500">
        <v>0.77651262099931084</v>
      </c>
      <c r="F17" s="500">
        <v>0.77569999999999995</v>
      </c>
      <c r="G17" s="501">
        <v>0.75346310079941581</v>
      </c>
    </row>
    <row r="18" spans="1:7">
      <c r="A18" s="410"/>
      <c r="B18" s="252" t="s">
        <v>135</v>
      </c>
      <c r="C18" s="502"/>
      <c r="D18" s="502"/>
      <c r="E18" s="502"/>
      <c r="F18" s="502"/>
      <c r="G18" s="503"/>
    </row>
    <row r="19" spans="1:7" ht="15" customHeight="1">
      <c r="A19" s="412">
        <v>8</v>
      </c>
      <c r="B19" s="14" t="s">
        <v>134</v>
      </c>
      <c r="C19" s="504">
        <v>5.9689571635201791E-2</v>
      </c>
      <c r="D19" s="505">
        <v>5.503661209477087E-2</v>
      </c>
      <c r="E19" s="505">
        <v>5.4492587021258372E-2</v>
      </c>
      <c r="F19" s="505">
        <v>5.3900000000000003E-2</v>
      </c>
      <c r="G19" s="506">
        <v>5.6131432834323487E-2</v>
      </c>
    </row>
    <row r="20" spans="1:7" ht="14.4" customHeight="1">
      <c r="A20" s="412">
        <v>9</v>
      </c>
      <c r="B20" s="14" t="s">
        <v>133</v>
      </c>
      <c r="C20" s="504">
        <v>1.2002464352917781E-2</v>
      </c>
      <c r="D20" s="505">
        <v>7.0784065405115398E-3</v>
      </c>
      <c r="E20" s="505">
        <v>4.149463832203334E-3</v>
      </c>
      <c r="F20" s="505">
        <v>4.1999999999999997E-3</v>
      </c>
      <c r="G20" s="506">
        <v>2.8481811061185167E-3</v>
      </c>
    </row>
    <row r="21" spans="1:7">
      <c r="A21" s="412">
        <v>10</v>
      </c>
      <c r="B21" s="14" t="s">
        <v>132</v>
      </c>
      <c r="C21" s="504">
        <v>3.3843476328240141E-2</v>
      </c>
      <c r="D21" s="505">
        <v>1.7533029184170979E-2</v>
      </c>
      <c r="E21" s="505">
        <v>4.1210783411001553E-3</v>
      </c>
      <c r="F21" s="505">
        <v>-1.4E-3</v>
      </c>
      <c r="G21" s="506">
        <v>-1.6169097599468961E-3</v>
      </c>
    </row>
    <row r="22" spans="1:7" ht="14.4" customHeight="1">
      <c r="A22" s="412">
        <v>11</v>
      </c>
      <c r="B22" s="14" t="s">
        <v>131</v>
      </c>
      <c r="C22" s="504">
        <v>4.7687107282284008E-2</v>
      </c>
      <c r="D22" s="505">
        <v>4.795820555425933E-2</v>
      </c>
      <c r="E22" s="505">
        <v>5.0343123189055039E-2</v>
      </c>
      <c r="F22" s="505">
        <v>4.9700000000000001E-2</v>
      </c>
      <c r="G22" s="506">
        <v>5.3283251728204972E-2</v>
      </c>
    </row>
    <row r="23" spans="1:7">
      <c r="A23" s="412">
        <v>12</v>
      </c>
      <c r="B23" s="14" t="s">
        <v>276</v>
      </c>
      <c r="C23" s="504">
        <v>5.8108957301462672E-3</v>
      </c>
      <c r="D23" s="505">
        <v>-2.9693139364744846E-2</v>
      </c>
      <c r="E23" s="505">
        <v>-2.6272339282801698E-3</v>
      </c>
      <c r="F23" s="505">
        <v>-6.1999999999999998E-3</v>
      </c>
      <c r="G23" s="506">
        <v>-9.3070055684134415E-3</v>
      </c>
    </row>
    <row r="24" spans="1:7">
      <c r="A24" s="412">
        <v>13</v>
      </c>
      <c r="B24" s="14" t="s">
        <v>277</v>
      </c>
      <c r="C24" s="504">
        <v>9.2100637314179081E-3</v>
      </c>
      <c r="D24" s="505">
        <v>-4.5788730347764664E-2</v>
      </c>
      <c r="E24" s="505">
        <v>-3.8192742754794714E-3</v>
      </c>
      <c r="F24" s="505">
        <v>-9.1000000000000004E-3</v>
      </c>
      <c r="G24" s="506">
        <v>-1.3002576488689835E-2</v>
      </c>
    </row>
    <row r="25" spans="1:7">
      <c r="A25" s="410"/>
      <c r="B25" s="252" t="s">
        <v>356</v>
      </c>
      <c r="C25" s="502"/>
      <c r="D25" s="502"/>
      <c r="E25" s="502"/>
      <c r="F25" s="502"/>
      <c r="G25" s="503"/>
    </row>
    <row r="26" spans="1:7">
      <c r="A26" s="412">
        <v>14</v>
      </c>
      <c r="B26" s="14" t="s">
        <v>130</v>
      </c>
      <c r="C26" s="504">
        <v>0.18820128553928903</v>
      </c>
      <c r="D26" s="505">
        <v>0.20328806867104118</v>
      </c>
      <c r="E26" s="505">
        <v>0.19543745160495921</v>
      </c>
      <c r="F26" s="505">
        <v>0.26200000000000001</v>
      </c>
      <c r="G26" s="506">
        <v>0.2301585282698359</v>
      </c>
    </row>
    <row r="27" spans="1:7" ht="15" customHeight="1">
      <c r="A27" s="412">
        <v>15</v>
      </c>
      <c r="B27" s="14" t="s">
        <v>129</v>
      </c>
      <c r="C27" s="504">
        <v>0.1511711312064874</v>
      </c>
      <c r="D27" s="505">
        <v>0.17248091614291911</v>
      </c>
      <c r="E27" s="505">
        <v>0.10378291072517483</v>
      </c>
      <c r="F27" s="505">
        <v>0.17549999999999999</v>
      </c>
      <c r="G27" s="506">
        <v>0.15262335567793459</v>
      </c>
    </row>
    <row r="28" spans="1:7">
      <c r="A28" s="412">
        <v>16</v>
      </c>
      <c r="B28" s="14" t="s">
        <v>128</v>
      </c>
      <c r="C28" s="504">
        <v>0.34311294364935713</v>
      </c>
      <c r="D28" s="505">
        <v>0.3453522180963321</v>
      </c>
      <c r="E28" s="505">
        <v>0.31218125211842546</v>
      </c>
      <c r="F28" s="505">
        <v>0.2863</v>
      </c>
      <c r="G28" s="506">
        <v>0.34789090342416129</v>
      </c>
    </row>
    <row r="29" spans="1:7" ht="15" customHeight="1">
      <c r="A29" s="412">
        <v>17</v>
      </c>
      <c r="B29" s="14" t="s">
        <v>127</v>
      </c>
      <c r="C29" s="504">
        <v>0.13747137343370538</v>
      </c>
      <c r="D29" s="505">
        <v>0.21765714156812141</v>
      </c>
      <c r="E29" s="505">
        <v>0.33315349842644382</v>
      </c>
      <c r="F29" s="505">
        <v>0.36720000000000003</v>
      </c>
      <c r="G29" s="506">
        <v>0.32225438775051729</v>
      </c>
    </row>
    <row r="30" spans="1:7">
      <c r="A30" s="412">
        <v>18</v>
      </c>
      <c r="B30" s="14" t="s">
        <v>126</v>
      </c>
      <c r="C30" s="504">
        <v>-6.5715087172363892E-2</v>
      </c>
      <c r="D30" s="505">
        <v>1.1284179548690113E-2</v>
      </c>
      <c r="E30" s="505">
        <v>-0.21134615282954405</v>
      </c>
      <c r="F30" s="505">
        <v>-4.9799999999999997E-2</v>
      </c>
      <c r="G30" s="506">
        <v>9.5318375534677188E-2</v>
      </c>
    </row>
    <row r="31" spans="1:7" ht="15" customHeight="1">
      <c r="A31" s="410"/>
      <c r="B31" s="252" t="s">
        <v>357</v>
      </c>
      <c r="C31" s="502"/>
      <c r="D31" s="502"/>
      <c r="E31" s="502"/>
      <c r="F31" s="502"/>
      <c r="G31" s="503"/>
    </row>
    <row r="32" spans="1:7" ht="15" customHeight="1">
      <c r="A32" s="412">
        <v>19</v>
      </c>
      <c r="B32" s="14" t="s">
        <v>125</v>
      </c>
      <c r="C32" s="504">
        <v>0.42527468380000061</v>
      </c>
      <c r="D32" s="504">
        <v>0.44473904445181728</v>
      </c>
      <c r="E32" s="504">
        <v>0.51674727787553254</v>
      </c>
      <c r="F32" s="504">
        <v>0.52139999999999997</v>
      </c>
      <c r="G32" s="507">
        <v>0.43609226475024954</v>
      </c>
    </row>
    <row r="33" spans="1:7" ht="15" customHeight="1">
      <c r="A33" s="412">
        <v>20</v>
      </c>
      <c r="B33" s="14" t="s">
        <v>124</v>
      </c>
      <c r="C33" s="504">
        <v>0.41399663787420016</v>
      </c>
      <c r="D33" s="504">
        <v>0.60963868140002919</v>
      </c>
      <c r="E33" s="504">
        <v>0.65558676510604486</v>
      </c>
      <c r="F33" s="504">
        <v>0.75749999999999995</v>
      </c>
      <c r="G33" s="507">
        <v>0.62652921928931504</v>
      </c>
    </row>
    <row r="34" spans="1:7" ht="15" customHeight="1">
      <c r="A34" s="412">
        <v>21</v>
      </c>
      <c r="B34" s="14" t="s">
        <v>123</v>
      </c>
      <c r="C34" s="504">
        <v>0.19824251644433763</v>
      </c>
      <c r="D34" s="504">
        <v>0.22099186591628031</v>
      </c>
      <c r="E34" s="504">
        <v>0.22845268554920706</v>
      </c>
      <c r="F34" s="504">
        <v>0.31519999999999998</v>
      </c>
      <c r="G34" s="507">
        <v>0.30691803891932967</v>
      </c>
    </row>
    <row r="35" spans="1:7" ht="15" customHeight="1">
      <c r="A35" s="413"/>
      <c r="B35" s="252" t="s">
        <v>399</v>
      </c>
      <c r="C35" s="494"/>
      <c r="D35" s="494"/>
      <c r="E35" s="494"/>
      <c r="F35" s="494"/>
      <c r="G35" s="376"/>
    </row>
    <row r="36" spans="1:7">
      <c r="A36" s="412">
        <v>22</v>
      </c>
      <c r="B36" s="14" t="s">
        <v>383</v>
      </c>
      <c r="C36" s="508">
        <v>41839018.871208787</v>
      </c>
      <c r="D36" s="508">
        <v>47368620.379999995</v>
      </c>
      <c r="E36" s="508">
        <v>50419365.189999998</v>
      </c>
      <c r="F36" s="508">
        <v>62346885</v>
      </c>
      <c r="G36" s="509">
        <v>50737692.297499999</v>
      </c>
    </row>
    <row r="37" spans="1:7" ht="15" customHeight="1">
      <c r="A37" s="412">
        <v>23</v>
      </c>
      <c r="B37" s="14" t="s">
        <v>395</v>
      </c>
      <c r="C37" s="508">
        <v>21201122.8517</v>
      </c>
      <c r="D37" s="510">
        <v>21201122.8517</v>
      </c>
      <c r="E37" s="510">
        <v>21201122.8517</v>
      </c>
      <c r="F37" s="510">
        <v>21201123</v>
      </c>
      <c r="G37" s="511">
        <v>13271606.281512503</v>
      </c>
    </row>
    <row r="38" spans="1:7" ht="14.4" thickBot="1">
      <c r="A38" s="414">
        <v>24</v>
      </c>
      <c r="B38" s="253" t="s">
        <v>384</v>
      </c>
      <c r="C38" s="512">
        <v>1.9734341036495597</v>
      </c>
      <c r="D38" s="513">
        <v>2.2342505494326574</v>
      </c>
      <c r="E38" s="513">
        <v>2.3781459851291391</v>
      </c>
      <c r="F38" s="513">
        <v>2.9407000000000001</v>
      </c>
      <c r="G38" s="514">
        <v>3.823025730365297</v>
      </c>
    </row>
    <row r="39" spans="1:7">
      <c r="A39" s="16"/>
    </row>
    <row r="40" spans="1:7" ht="39.6">
      <c r="B40" s="335" t="s">
        <v>482</v>
      </c>
    </row>
    <row r="41" spans="1:7" ht="52.8">
      <c r="B41" s="335" t="s">
        <v>398</v>
      </c>
    </row>
    <row r="43" spans="1:7" ht="14.4">
      <c r="B43" s="3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>
      <pane xSplit="1" ySplit="5" topLeftCell="B39" activePane="bottomRight" state="frozen"/>
      <selection activeCell="D7" sqref="D7"/>
      <selection pane="topRight" activeCell="D7" sqref="D7"/>
      <selection pane="bottomLeft" activeCell="D7" sqref="D7"/>
      <selection pane="bottomRight" activeCell="C7" sqref="C7:H41"/>
    </sheetView>
  </sheetViews>
  <sheetFormatPr defaultColWidth="9.21875" defaultRowHeight="13.8"/>
  <cols>
    <col min="1" max="1" width="9.5546875" style="4" bestFit="1" customWidth="1"/>
    <col min="2" max="2" width="55.21875" style="4" bestFit="1" customWidth="1"/>
    <col min="3" max="3" width="11.77734375" style="4" customWidth="1"/>
    <col min="4" max="4" width="13.21875" style="4" customWidth="1"/>
    <col min="5" max="5" width="14.5546875" style="4" customWidth="1"/>
    <col min="6" max="6" width="11.77734375" style="4" customWidth="1"/>
    <col min="7" max="7" width="13.77734375" style="4" customWidth="1"/>
    <col min="8" max="8" width="14.5546875" style="4" customWidth="1"/>
    <col min="9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'1. key ratios '!B2</f>
        <v>44012</v>
      </c>
    </row>
    <row r="3" spans="1:8">
      <c r="A3" s="2"/>
    </row>
    <row r="4" spans="1:8" ht="14.4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>
      <c r="A7" s="24">
        <v>1</v>
      </c>
      <c r="B7" s="28" t="s">
        <v>35</v>
      </c>
      <c r="C7" s="29">
        <v>1283157.49</v>
      </c>
      <c r="D7" s="29">
        <v>1930174.22</v>
      </c>
      <c r="E7" s="30">
        <v>3213331.71</v>
      </c>
      <c r="F7" s="31">
        <v>693913.04</v>
      </c>
      <c r="G7" s="32">
        <v>5757290.04</v>
      </c>
      <c r="H7" s="33">
        <v>6451203.0800000001</v>
      </c>
    </row>
    <row r="8" spans="1:8">
      <c r="A8" s="24">
        <v>2</v>
      </c>
      <c r="B8" s="28" t="s">
        <v>36</v>
      </c>
      <c r="C8" s="29">
        <v>252571.16</v>
      </c>
      <c r="D8" s="29">
        <v>2197027.91</v>
      </c>
      <c r="E8" s="30">
        <v>2449599.0700000003</v>
      </c>
      <c r="F8" s="31">
        <v>1144557.8400000001</v>
      </c>
      <c r="G8" s="32">
        <v>5742276.7600000007</v>
      </c>
      <c r="H8" s="33">
        <v>6886834.6000000006</v>
      </c>
    </row>
    <row r="9" spans="1:8">
      <c r="A9" s="24">
        <v>3</v>
      </c>
      <c r="B9" s="28" t="s">
        <v>37</v>
      </c>
      <c r="C9" s="29">
        <v>8588865.3200000003</v>
      </c>
      <c r="D9" s="29">
        <v>3595297.96</v>
      </c>
      <c r="E9" s="30">
        <v>12184163.280000001</v>
      </c>
      <c r="F9" s="31">
        <v>9177486.1899999995</v>
      </c>
      <c r="G9" s="32">
        <v>8745219.3000000007</v>
      </c>
      <c r="H9" s="33">
        <v>17922705.490000002</v>
      </c>
    </row>
    <row r="10" spans="1:8">
      <c r="A10" s="24">
        <v>4</v>
      </c>
      <c r="B10" s="28" t="s">
        <v>38</v>
      </c>
      <c r="C10" s="29">
        <v>0</v>
      </c>
      <c r="D10" s="29">
        <v>0</v>
      </c>
      <c r="E10" s="30">
        <v>0</v>
      </c>
      <c r="F10" s="31">
        <v>0</v>
      </c>
      <c r="G10" s="32">
        <v>0</v>
      </c>
      <c r="H10" s="33">
        <v>0</v>
      </c>
    </row>
    <row r="11" spans="1:8">
      <c r="A11" s="24">
        <v>5</v>
      </c>
      <c r="B11" s="28" t="s">
        <v>39</v>
      </c>
      <c r="C11" s="29">
        <v>39055911.390000001</v>
      </c>
      <c r="D11" s="29">
        <v>0</v>
      </c>
      <c r="E11" s="30">
        <v>39055911.390000001</v>
      </c>
      <c r="F11" s="31">
        <v>17362914.68</v>
      </c>
      <c r="G11" s="32">
        <v>0</v>
      </c>
      <c r="H11" s="33">
        <v>17362914.68</v>
      </c>
    </row>
    <row r="12" spans="1:8">
      <c r="A12" s="24">
        <v>6.1</v>
      </c>
      <c r="B12" s="34" t="s">
        <v>40</v>
      </c>
      <c r="C12" s="29">
        <v>9136625.7300000004</v>
      </c>
      <c r="D12" s="29">
        <v>4772349.4000000004</v>
      </c>
      <c r="E12" s="30">
        <v>13908975.130000001</v>
      </c>
      <c r="F12" s="31">
        <v>13483107.610000001</v>
      </c>
      <c r="G12" s="32">
        <v>7193045.6299999999</v>
      </c>
      <c r="H12" s="33">
        <v>20676153.240000002</v>
      </c>
    </row>
    <row r="13" spans="1:8">
      <c r="A13" s="24">
        <v>6.2</v>
      </c>
      <c r="B13" s="34" t="s">
        <v>41</v>
      </c>
      <c r="C13" s="29">
        <v>-1528320.6208250001</v>
      </c>
      <c r="D13" s="29">
        <v>-574314.8835</v>
      </c>
      <c r="E13" s="30">
        <v>-2102635.5043250001</v>
      </c>
      <c r="F13" s="31">
        <v>-2721825.61</v>
      </c>
      <c r="G13" s="32">
        <v>-433838.28</v>
      </c>
      <c r="H13" s="33">
        <v>-3155663.8899999997</v>
      </c>
    </row>
    <row r="14" spans="1:8">
      <c r="A14" s="24">
        <v>6</v>
      </c>
      <c r="B14" s="28" t="s">
        <v>42</v>
      </c>
      <c r="C14" s="30">
        <v>7608305.1091750003</v>
      </c>
      <c r="D14" s="30">
        <v>4198034.5164999999</v>
      </c>
      <c r="E14" s="30">
        <v>11806339.625675</v>
      </c>
      <c r="F14" s="30">
        <v>10761282.000000002</v>
      </c>
      <c r="G14" s="30">
        <v>6759207.3499999996</v>
      </c>
      <c r="H14" s="33">
        <v>17520489.350000001</v>
      </c>
    </row>
    <row r="15" spans="1:8">
      <c r="A15" s="24">
        <v>7</v>
      </c>
      <c r="B15" s="28" t="s">
        <v>43</v>
      </c>
      <c r="C15" s="29">
        <v>1272355.6000000001</v>
      </c>
      <c r="D15" s="29">
        <v>104136.90999999999</v>
      </c>
      <c r="E15" s="30">
        <v>1376492.51</v>
      </c>
      <c r="F15" s="31">
        <v>735400.07</v>
      </c>
      <c r="G15" s="32">
        <v>25170.269999999997</v>
      </c>
      <c r="H15" s="33">
        <v>760570.34</v>
      </c>
    </row>
    <row r="16" spans="1:8">
      <c r="A16" s="24">
        <v>8</v>
      </c>
      <c r="B16" s="28" t="s">
        <v>203</v>
      </c>
      <c r="C16" s="29">
        <v>400745.19</v>
      </c>
      <c r="D16" s="29">
        <v>0</v>
      </c>
      <c r="E16" s="30">
        <v>400745.19</v>
      </c>
      <c r="F16" s="31">
        <v>674408.62</v>
      </c>
      <c r="G16" s="32">
        <v>0</v>
      </c>
      <c r="H16" s="33">
        <v>674408.62</v>
      </c>
    </row>
    <row r="17" spans="1:8">
      <c r="A17" s="24">
        <v>9</v>
      </c>
      <c r="B17" s="28" t="s">
        <v>44</v>
      </c>
      <c r="C17" s="29">
        <v>20000</v>
      </c>
      <c r="D17" s="29">
        <v>0</v>
      </c>
      <c r="E17" s="30">
        <v>20000</v>
      </c>
      <c r="F17" s="31">
        <v>20000</v>
      </c>
      <c r="G17" s="32">
        <v>0</v>
      </c>
      <c r="H17" s="33">
        <v>20000</v>
      </c>
    </row>
    <row r="18" spans="1:8">
      <c r="A18" s="24">
        <v>10</v>
      </c>
      <c r="B18" s="28" t="s">
        <v>45</v>
      </c>
      <c r="C18" s="29">
        <v>14076866.6</v>
      </c>
      <c r="D18" s="29">
        <v>0</v>
      </c>
      <c r="E18" s="30">
        <v>14076866.6</v>
      </c>
      <c r="F18" s="31">
        <v>14390181</v>
      </c>
      <c r="G18" s="32">
        <v>0</v>
      </c>
      <c r="H18" s="33">
        <v>14390181</v>
      </c>
    </row>
    <row r="19" spans="1:8">
      <c r="A19" s="24">
        <v>11</v>
      </c>
      <c r="B19" s="28" t="s">
        <v>46</v>
      </c>
      <c r="C19" s="29">
        <v>4678446.63</v>
      </c>
      <c r="D19" s="29">
        <v>285537.09999999998</v>
      </c>
      <c r="E19" s="30">
        <v>4963983.7299999995</v>
      </c>
      <c r="F19" s="31">
        <v>2366386.46</v>
      </c>
      <c r="G19" s="32">
        <v>228446.59999999998</v>
      </c>
      <c r="H19" s="33">
        <v>2594833.06</v>
      </c>
    </row>
    <row r="20" spans="1:8">
      <c r="A20" s="24">
        <v>12</v>
      </c>
      <c r="B20" s="36" t="s">
        <v>47</v>
      </c>
      <c r="C20" s="30">
        <v>77237224.489174992</v>
      </c>
      <c r="D20" s="30">
        <v>12310208.6165</v>
      </c>
      <c r="E20" s="30">
        <v>89547433.105674997</v>
      </c>
      <c r="F20" s="30">
        <v>57326529.900000006</v>
      </c>
      <c r="G20" s="30">
        <v>27257610.32</v>
      </c>
      <c r="H20" s="33">
        <v>84584140.219999999</v>
      </c>
    </row>
    <row r="21" spans="1:8">
      <c r="A21" s="24"/>
      <c r="B21" s="25" t="s">
        <v>48</v>
      </c>
      <c r="C21" s="37"/>
      <c r="D21" s="37"/>
      <c r="E21" s="37"/>
      <c r="F21" s="38"/>
      <c r="G21" s="39"/>
      <c r="H21" s="40"/>
    </row>
    <row r="22" spans="1:8">
      <c r="A22" s="24">
        <v>13</v>
      </c>
      <c r="B22" s="28" t="s">
        <v>49</v>
      </c>
      <c r="C22" s="29">
        <v>0</v>
      </c>
      <c r="D22" s="29">
        <v>6110400</v>
      </c>
      <c r="E22" s="30">
        <v>6110400</v>
      </c>
      <c r="F22" s="31">
        <v>0</v>
      </c>
      <c r="G22" s="32">
        <v>0</v>
      </c>
      <c r="H22" s="33">
        <v>0</v>
      </c>
    </row>
    <row r="23" spans="1:8">
      <c r="A23" s="24">
        <v>14</v>
      </c>
      <c r="B23" s="28" t="s">
        <v>50</v>
      </c>
      <c r="C23" s="29">
        <v>10142521.24</v>
      </c>
      <c r="D23" s="29">
        <v>6774009.2000000002</v>
      </c>
      <c r="E23" s="30">
        <v>16916530.440000001</v>
      </c>
      <c r="F23" s="31">
        <v>8095950.7500000009</v>
      </c>
      <c r="G23" s="32">
        <v>16979059.379999999</v>
      </c>
      <c r="H23" s="33">
        <v>25075010.129999999</v>
      </c>
    </row>
    <row r="24" spans="1:8">
      <c r="A24" s="24">
        <v>15</v>
      </c>
      <c r="B24" s="28" t="s">
        <v>51</v>
      </c>
      <c r="C24" s="29">
        <v>359970.27999999997</v>
      </c>
      <c r="D24" s="29">
        <v>475607.76</v>
      </c>
      <c r="E24" s="30">
        <v>835578.04</v>
      </c>
      <c r="F24" s="31">
        <v>69724.83</v>
      </c>
      <c r="G24" s="32">
        <v>815663.48</v>
      </c>
      <c r="H24" s="33">
        <v>885388.30999999994</v>
      </c>
    </row>
    <row r="25" spans="1:8">
      <c r="A25" s="24">
        <v>16</v>
      </c>
      <c r="B25" s="28" t="s">
        <v>52</v>
      </c>
      <c r="C25" s="29">
        <v>1383850</v>
      </c>
      <c r="D25" s="29">
        <v>302306.55</v>
      </c>
      <c r="E25" s="30">
        <v>1686156.55</v>
      </c>
      <c r="F25" s="31">
        <v>752305</v>
      </c>
      <c r="G25" s="32">
        <v>629979.43000000005</v>
      </c>
      <c r="H25" s="33">
        <v>1382284.4300000002</v>
      </c>
    </row>
    <row r="26" spans="1:8">
      <c r="A26" s="24">
        <v>17</v>
      </c>
      <c r="B26" s="28" t="s">
        <v>53</v>
      </c>
      <c r="C26" s="37"/>
      <c r="D26" s="37"/>
      <c r="E26" s="30">
        <v>0</v>
      </c>
      <c r="F26" s="38"/>
      <c r="G26" s="39"/>
      <c r="H26" s="33">
        <v>0</v>
      </c>
    </row>
    <row r="27" spans="1:8">
      <c r="A27" s="24">
        <v>18</v>
      </c>
      <c r="B27" s="28" t="s">
        <v>54</v>
      </c>
      <c r="C27" s="29">
        <v>6500000</v>
      </c>
      <c r="D27" s="29">
        <v>0</v>
      </c>
      <c r="E27" s="30">
        <v>6500000</v>
      </c>
      <c r="F27" s="31">
        <v>0</v>
      </c>
      <c r="G27" s="32">
        <v>0</v>
      </c>
      <c r="H27" s="33">
        <v>0</v>
      </c>
    </row>
    <row r="28" spans="1:8">
      <c r="A28" s="24">
        <v>19</v>
      </c>
      <c r="B28" s="28" t="s">
        <v>55</v>
      </c>
      <c r="C28" s="29">
        <v>41468.990000000005</v>
      </c>
      <c r="D28" s="29">
        <v>7642.4</v>
      </c>
      <c r="E28" s="30">
        <v>49111.390000000007</v>
      </c>
      <c r="F28" s="31">
        <v>43034.73</v>
      </c>
      <c r="G28" s="32">
        <v>4325.47</v>
      </c>
      <c r="H28" s="33">
        <v>47360.200000000004</v>
      </c>
    </row>
    <row r="29" spans="1:8">
      <c r="A29" s="24">
        <v>20</v>
      </c>
      <c r="B29" s="28" t="s">
        <v>56</v>
      </c>
      <c r="C29" s="29">
        <v>1545957.59</v>
      </c>
      <c r="D29" s="29">
        <v>440998.93</v>
      </c>
      <c r="E29" s="30">
        <v>1986956.52</v>
      </c>
      <c r="F29" s="31">
        <v>2065038.3</v>
      </c>
      <c r="G29" s="32">
        <v>68121.460000000006</v>
      </c>
      <c r="H29" s="33">
        <v>2133159.7600000002</v>
      </c>
    </row>
    <row r="30" spans="1:8">
      <c r="A30" s="24">
        <v>21</v>
      </c>
      <c r="B30" s="28" t="s">
        <v>57</v>
      </c>
      <c r="C30" s="29">
        <v>0</v>
      </c>
      <c r="D30" s="29">
        <v>0</v>
      </c>
      <c r="E30" s="30">
        <v>0</v>
      </c>
      <c r="F30" s="31">
        <v>0</v>
      </c>
      <c r="G30" s="32">
        <v>0</v>
      </c>
      <c r="H30" s="33">
        <v>0</v>
      </c>
    </row>
    <row r="31" spans="1:8">
      <c r="A31" s="24">
        <v>22</v>
      </c>
      <c r="B31" s="36" t="s">
        <v>58</v>
      </c>
      <c r="C31" s="30">
        <v>19973768.099999998</v>
      </c>
      <c r="D31" s="30">
        <v>14110964.84</v>
      </c>
      <c r="E31" s="30">
        <v>34084732.939999998</v>
      </c>
      <c r="F31" s="30">
        <v>11026053.610000003</v>
      </c>
      <c r="G31" s="30">
        <v>18497149.219999999</v>
      </c>
      <c r="H31" s="33">
        <v>29523202.830000002</v>
      </c>
    </row>
    <row r="32" spans="1:8">
      <c r="A32" s="24"/>
      <c r="B32" s="25" t="s">
        <v>59</v>
      </c>
      <c r="C32" s="37"/>
      <c r="D32" s="37"/>
      <c r="E32" s="29"/>
      <c r="F32" s="38"/>
      <c r="G32" s="39"/>
      <c r="H32" s="40"/>
    </row>
    <row r="33" spans="1:8">
      <c r="A33" s="24">
        <v>23</v>
      </c>
      <c r="B33" s="28" t="s">
        <v>60</v>
      </c>
      <c r="C33" s="29">
        <v>61146400</v>
      </c>
      <c r="D33" s="37">
        <v>0</v>
      </c>
      <c r="E33" s="30">
        <v>61146400</v>
      </c>
      <c r="F33" s="31">
        <v>61146400</v>
      </c>
      <c r="G33" s="39">
        <v>0</v>
      </c>
      <c r="H33" s="33">
        <v>61146400</v>
      </c>
    </row>
    <row r="34" spans="1:8">
      <c r="A34" s="24">
        <v>24</v>
      </c>
      <c r="B34" s="28" t="s">
        <v>61</v>
      </c>
      <c r="C34" s="29">
        <v>0</v>
      </c>
      <c r="D34" s="37">
        <v>0</v>
      </c>
      <c r="E34" s="30">
        <v>0</v>
      </c>
      <c r="F34" s="31">
        <v>0</v>
      </c>
      <c r="G34" s="39">
        <v>0</v>
      </c>
      <c r="H34" s="33">
        <v>0</v>
      </c>
    </row>
    <row r="35" spans="1:8">
      <c r="A35" s="24">
        <v>25</v>
      </c>
      <c r="B35" s="35" t="s">
        <v>62</v>
      </c>
      <c r="C35" s="29">
        <v>0</v>
      </c>
      <c r="D35" s="37">
        <v>0</v>
      </c>
      <c r="E35" s="30">
        <v>0</v>
      </c>
      <c r="F35" s="31">
        <v>0</v>
      </c>
      <c r="G35" s="39">
        <v>0</v>
      </c>
      <c r="H35" s="33">
        <v>0</v>
      </c>
    </row>
    <row r="36" spans="1:8">
      <c r="A36" s="24">
        <v>26</v>
      </c>
      <c r="B36" s="28" t="s">
        <v>63</v>
      </c>
      <c r="C36" s="29">
        <v>0</v>
      </c>
      <c r="D36" s="37">
        <v>0</v>
      </c>
      <c r="E36" s="30">
        <v>0</v>
      </c>
      <c r="F36" s="31">
        <v>0</v>
      </c>
      <c r="G36" s="39">
        <v>0</v>
      </c>
      <c r="H36" s="33">
        <v>0</v>
      </c>
    </row>
    <row r="37" spans="1:8">
      <c r="A37" s="24">
        <v>27</v>
      </c>
      <c r="B37" s="28" t="s">
        <v>64</v>
      </c>
      <c r="C37" s="29">
        <v>0</v>
      </c>
      <c r="D37" s="37">
        <v>0</v>
      </c>
      <c r="E37" s="30">
        <v>0</v>
      </c>
      <c r="F37" s="31">
        <v>0</v>
      </c>
      <c r="G37" s="39">
        <v>0</v>
      </c>
      <c r="H37" s="33">
        <v>0</v>
      </c>
    </row>
    <row r="38" spans="1:8">
      <c r="A38" s="24">
        <v>28</v>
      </c>
      <c r="B38" s="28" t="s">
        <v>65</v>
      </c>
      <c r="C38" s="29">
        <v>-10666132.219999999</v>
      </c>
      <c r="D38" s="37">
        <v>0</v>
      </c>
      <c r="E38" s="30">
        <v>-10666132.219999999</v>
      </c>
      <c r="F38" s="31">
        <v>-11067895.209999999</v>
      </c>
      <c r="G38" s="39">
        <v>0</v>
      </c>
      <c r="H38" s="33">
        <v>-11067895.209999999</v>
      </c>
    </row>
    <row r="39" spans="1:8">
      <c r="A39" s="24">
        <v>29</v>
      </c>
      <c r="B39" s="28" t="s">
        <v>66</v>
      </c>
      <c r="C39" s="29">
        <v>4982432.3</v>
      </c>
      <c r="D39" s="37">
        <v>0</v>
      </c>
      <c r="E39" s="30">
        <v>4982432.3</v>
      </c>
      <c r="F39" s="31">
        <v>4982432.3</v>
      </c>
      <c r="G39" s="39">
        <v>0</v>
      </c>
      <c r="H39" s="33">
        <v>4982432.3</v>
      </c>
    </row>
    <row r="40" spans="1:8">
      <c r="A40" s="24">
        <v>30</v>
      </c>
      <c r="B40" s="302" t="s">
        <v>271</v>
      </c>
      <c r="C40" s="29">
        <v>55462700.079999998</v>
      </c>
      <c r="D40" s="37">
        <v>0</v>
      </c>
      <c r="E40" s="30">
        <v>55462700.079999998</v>
      </c>
      <c r="F40" s="31">
        <v>55060937.089999996</v>
      </c>
      <c r="G40" s="39">
        <v>0</v>
      </c>
      <c r="H40" s="33">
        <v>55060937.089999996</v>
      </c>
    </row>
    <row r="41" spans="1:8" ht="14.4" thickBot="1">
      <c r="A41" s="41">
        <v>31</v>
      </c>
      <c r="B41" s="42" t="s">
        <v>67</v>
      </c>
      <c r="C41" s="43">
        <v>75436468.179999992</v>
      </c>
      <c r="D41" s="43">
        <v>14110964.84</v>
      </c>
      <c r="E41" s="43">
        <v>89547433.019999996</v>
      </c>
      <c r="F41" s="43">
        <v>66086990.700000003</v>
      </c>
      <c r="G41" s="43">
        <v>18497149.219999999</v>
      </c>
      <c r="H41" s="44">
        <v>84584139.920000002</v>
      </c>
    </row>
    <row r="43" spans="1:8">
      <c r="B43" s="45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70" zoomScaleNormal="70" workbookViewId="0">
      <pane xSplit="1" ySplit="6" topLeftCell="B61" activePane="bottomRight" state="frozen"/>
      <selection activeCell="D7" sqref="D7"/>
      <selection pane="topRight" activeCell="D7" sqref="D7"/>
      <selection pane="bottomLeft" activeCell="D7" sqref="D7"/>
      <selection pane="bottomRight" activeCell="C8" sqref="C8:H67"/>
    </sheetView>
  </sheetViews>
  <sheetFormatPr defaultColWidth="9.21875" defaultRowHeight="13.2"/>
  <cols>
    <col min="1" max="1" width="9.5546875" style="4" bestFit="1" customWidth="1"/>
    <col min="2" max="2" width="89.21875" style="4" customWidth="1"/>
    <col min="3" max="8" width="12.77734375" style="4" customWidth="1"/>
    <col min="9" max="9" width="8.77734375" style="4" customWidth="1"/>
    <col min="10" max="16384" width="9.2187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'2.RC'!B2</f>
        <v>44012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47" t="s">
        <v>199</v>
      </c>
      <c r="B4" s="254" t="s">
        <v>22</v>
      </c>
      <c r="C4" s="17"/>
      <c r="D4" s="19"/>
      <c r="E4" s="19"/>
      <c r="F4" s="20"/>
      <c r="G4" s="20"/>
      <c r="H4" s="48" t="s">
        <v>73</v>
      </c>
    </row>
    <row r="5" spans="1:8">
      <c r="A5" s="49" t="s">
        <v>6</v>
      </c>
      <c r="B5" s="50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1" t="s">
        <v>6</v>
      </c>
      <c r="B6" s="52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4" t="s">
        <v>71</v>
      </c>
    </row>
    <row r="7" spans="1:8">
      <c r="A7" s="55"/>
      <c r="B7" s="254" t="s">
        <v>198</v>
      </c>
      <c r="C7" s="56"/>
      <c r="D7" s="56"/>
      <c r="E7" s="56"/>
      <c r="F7" s="56"/>
      <c r="G7" s="56"/>
      <c r="H7" s="57"/>
    </row>
    <row r="8" spans="1:8">
      <c r="A8" s="55">
        <v>1</v>
      </c>
      <c r="B8" s="58" t="s">
        <v>197</v>
      </c>
      <c r="C8" s="56">
        <v>432714.25</v>
      </c>
      <c r="D8" s="56">
        <v>9335.92</v>
      </c>
      <c r="E8" s="59">
        <v>442050.17</v>
      </c>
      <c r="F8" s="56">
        <v>271780.71000000002</v>
      </c>
      <c r="G8" s="56">
        <v>9856.34</v>
      </c>
      <c r="H8" s="60">
        <v>281637.05000000005</v>
      </c>
    </row>
    <row r="9" spans="1:8">
      <c r="A9" s="55">
        <v>2</v>
      </c>
      <c r="B9" s="58" t="s">
        <v>196</v>
      </c>
      <c r="C9" s="61">
        <v>536946.78</v>
      </c>
      <c r="D9" s="61">
        <v>246602.38</v>
      </c>
      <c r="E9" s="59">
        <v>783549.16</v>
      </c>
      <c r="F9" s="61">
        <v>1000619.23</v>
      </c>
      <c r="G9" s="61">
        <v>324765.15000000002</v>
      </c>
      <c r="H9" s="60">
        <v>1325384.3799999999</v>
      </c>
    </row>
    <row r="10" spans="1:8">
      <c r="A10" s="55">
        <v>2.1</v>
      </c>
      <c r="B10" s="62" t="s">
        <v>195</v>
      </c>
      <c r="C10" s="56">
        <v>0</v>
      </c>
      <c r="D10" s="56">
        <v>0</v>
      </c>
      <c r="E10" s="59">
        <v>0</v>
      </c>
      <c r="F10" s="56">
        <v>0</v>
      </c>
      <c r="G10" s="56">
        <v>0</v>
      </c>
      <c r="H10" s="60">
        <v>0</v>
      </c>
    </row>
    <row r="11" spans="1:8">
      <c r="A11" s="55">
        <v>2.2000000000000002</v>
      </c>
      <c r="B11" s="62" t="s">
        <v>194</v>
      </c>
      <c r="C11" s="56">
        <v>109747.43999999999</v>
      </c>
      <c r="D11" s="56">
        <v>119695.39</v>
      </c>
      <c r="E11" s="59">
        <v>229442.83</v>
      </c>
      <c r="F11" s="56">
        <v>123652.26000000001</v>
      </c>
      <c r="G11" s="56">
        <v>165480.90999999997</v>
      </c>
      <c r="H11" s="60">
        <v>289133.17</v>
      </c>
    </row>
    <row r="12" spans="1:8">
      <c r="A12" s="55">
        <v>2.2999999999999998</v>
      </c>
      <c r="B12" s="62" t="s">
        <v>193</v>
      </c>
      <c r="C12" s="56">
        <v>0</v>
      </c>
      <c r="D12" s="56">
        <v>0</v>
      </c>
      <c r="E12" s="59">
        <v>0</v>
      </c>
      <c r="F12" s="56">
        <v>0</v>
      </c>
      <c r="G12" s="56">
        <v>0</v>
      </c>
      <c r="H12" s="60">
        <v>0</v>
      </c>
    </row>
    <row r="13" spans="1:8">
      <c r="A13" s="55">
        <v>2.4</v>
      </c>
      <c r="B13" s="62" t="s">
        <v>192</v>
      </c>
      <c r="C13" s="56">
        <v>0</v>
      </c>
      <c r="D13" s="56">
        <v>0</v>
      </c>
      <c r="E13" s="59">
        <v>0</v>
      </c>
      <c r="F13" s="56">
        <v>0</v>
      </c>
      <c r="G13" s="56">
        <v>0</v>
      </c>
      <c r="H13" s="60">
        <v>0</v>
      </c>
    </row>
    <row r="14" spans="1:8">
      <c r="A14" s="55">
        <v>2.5</v>
      </c>
      <c r="B14" s="62" t="s">
        <v>191</v>
      </c>
      <c r="C14" s="56">
        <v>0</v>
      </c>
      <c r="D14" s="56">
        <v>92828.55</v>
      </c>
      <c r="E14" s="59">
        <v>92828.55</v>
      </c>
      <c r="F14" s="56">
        <v>0</v>
      </c>
      <c r="G14" s="56">
        <v>88057.14</v>
      </c>
      <c r="H14" s="60">
        <v>88057.14</v>
      </c>
    </row>
    <row r="15" spans="1:8">
      <c r="A15" s="55">
        <v>2.6</v>
      </c>
      <c r="B15" s="62" t="s">
        <v>190</v>
      </c>
      <c r="C15" s="56">
        <v>10018.35</v>
      </c>
      <c r="D15" s="56">
        <v>0</v>
      </c>
      <c r="E15" s="59">
        <v>10018.35</v>
      </c>
      <c r="F15" s="56">
        <v>101109.78</v>
      </c>
      <c r="G15" s="56">
        <v>0</v>
      </c>
      <c r="H15" s="60">
        <v>101109.78</v>
      </c>
    </row>
    <row r="16" spans="1:8">
      <c r="A16" s="55">
        <v>2.7</v>
      </c>
      <c r="B16" s="62" t="s">
        <v>189</v>
      </c>
      <c r="C16" s="56">
        <v>22607.200000000001</v>
      </c>
      <c r="D16" s="56">
        <v>0</v>
      </c>
      <c r="E16" s="59">
        <v>22607.200000000001</v>
      </c>
      <c r="F16" s="56">
        <v>48265.41</v>
      </c>
      <c r="G16" s="56">
        <v>0</v>
      </c>
      <c r="H16" s="60">
        <v>48265.41</v>
      </c>
    </row>
    <row r="17" spans="1:8">
      <c r="A17" s="55">
        <v>2.8</v>
      </c>
      <c r="B17" s="62" t="s">
        <v>188</v>
      </c>
      <c r="C17" s="56">
        <v>394573.79</v>
      </c>
      <c r="D17" s="56">
        <v>34078.44</v>
      </c>
      <c r="E17" s="59">
        <v>428652.23</v>
      </c>
      <c r="F17" s="56">
        <v>727591.78</v>
      </c>
      <c r="G17" s="56">
        <v>71227.100000000006</v>
      </c>
      <c r="H17" s="60">
        <v>798818.88</v>
      </c>
    </row>
    <row r="18" spans="1:8">
      <c r="A18" s="55">
        <v>2.9</v>
      </c>
      <c r="B18" s="62" t="s">
        <v>187</v>
      </c>
      <c r="C18" s="56">
        <v>0</v>
      </c>
      <c r="D18" s="56">
        <v>0</v>
      </c>
      <c r="E18" s="59">
        <v>0</v>
      </c>
      <c r="F18" s="56">
        <v>0</v>
      </c>
      <c r="G18" s="56">
        <v>0</v>
      </c>
      <c r="H18" s="60">
        <v>0</v>
      </c>
    </row>
    <row r="19" spans="1:8">
      <c r="A19" s="55">
        <v>3</v>
      </c>
      <c r="B19" s="58" t="s">
        <v>186</v>
      </c>
      <c r="C19" s="56">
        <v>-31956.45</v>
      </c>
      <c r="D19" s="56">
        <v>-21418.11</v>
      </c>
      <c r="E19" s="59">
        <v>-53374.559999999998</v>
      </c>
      <c r="F19" s="56">
        <v>-177715.45</v>
      </c>
      <c r="G19" s="56">
        <v>-13843.21</v>
      </c>
      <c r="H19" s="60">
        <v>-191558.66</v>
      </c>
    </row>
    <row r="20" spans="1:8">
      <c r="A20" s="55">
        <v>4</v>
      </c>
      <c r="B20" s="58" t="s">
        <v>185</v>
      </c>
      <c r="C20" s="56">
        <v>1429779.58</v>
      </c>
      <c r="D20" s="56"/>
      <c r="E20" s="59">
        <v>1429779.58</v>
      </c>
      <c r="F20" s="56">
        <v>741855.89</v>
      </c>
      <c r="G20" s="56"/>
      <c r="H20" s="60">
        <v>741855.89</v>
      </c>
    </row>
    <row r="21" spans="1:8">
      <c r="A21" s="55">
        <v>5</v>
      </c>
      <c r="B21" s="58" t="s">
        <v>184</v>
      </c>
      <c r="C21" s="56">
        <v>791.09</v>
      </c>
      <c r="D21" s="56">
        <v>1285.22</v>
      </c>
      <c r="E21" s="59">
        <v>2076.31</v>
      </c>
      <c r="F21" s="56">
        <v>5348.34</v>
      </c>
      <c r="G21" s="56">
        <v>1314.6</v>
      </c>
      <c r="H21" s="60">
        <v>6662.9400000000005</v>
      </c>
    </row>
    <row r="22" spans="1:8">
      <c r="A22" s="55">
        <v>6</v>
      </c>
      <c r="B22" s="63" t="s">
        <v>183</v>
      </c>
      <c r="C22" s="61">
        <v>2368275.25</v>
      </c>
      <c r="D22" s="61">
        <v>235805.41000000003</v>
      </c>
      <c r="E22" s="59">
        <v>2604080.66</v>
      </c>
      <c r="F22" s="61">
        <v>1841888.7200000002</v>
      </c>
      <c r="G22" s="61">
        <v>322092.88</v>
      </c>
      <c r="H22" s="60">
        <v>2163981.6</v>
      </c>
    </row>
    <row r="23" spans="1:8">
      <c r="A23" s="55"/>
      <c r="B23" s="254" t="s">
        <v>182</v>
      </c>
      <c r="C23" s="64"/>
      <c r="D23" s="64"/>
      <c r="E23" s="65"/>
      <c r="F23" s="64"/>
      <c r="G23" s="64"/>
      <c r="H23" s="66"/>
    </row>
    <row r="24" spans="1:8">
      <c r="A24" s="55">
        <v>7</v>
      </c>
      <c r="B24" s="58" t="s">
        <v>181</v>
      </c>
      <c r="C24" s="56">
        <v>217538.63</v>
      </c>
      <c r="D24" s="56">
        <v>11849.8</v>
      </c>
      <c r="E24" s="59">
        <v>229388.43</v>
      </c>
      <c r="F24" s="56">
        <v>39349.24</v>
      </c>
      <c r="G24" s="56">
        <v>10710.53</v>
      </c>
      <c r="H24" s="60">
        <v>50059.77</v>
      </c>
    </row>
    <row r="25" spans="1:8">
      <c r="A25" s="55">
        <v>8</v>
      </c>
      <c r="B25" s="58" t="s">
        <v>180</v>
      </c>
      <c r="C25" s="56">
        <v>28377.29</v>
      </c>
      <c r="D25" s="56">
        <v>5910.6</v>
      </c>
      <c r="E25" s="59">
        <v>34287.89</v>
      </c>
      <c r="F25" s="56">
        <v>27017.33</v>
      </c>
      <c r="G25" s="56">
        <v>11675.37</v>
      </c>
      <c r="H25" s="60">
        <v>38692.700000000004</v>
      </c>
    </row>
    <row r="26" spans="1:8">
      <c r="A26" s="55">
        <v>9</v>
      </c>
      <c r="B26" s="58" t="s">
        <v>179</v>
      </c>
      <c r="C26" s="56">
        <v>24912.74</v>
      </c>
      <c r="D26" s="56">
        <v>17957.86</v>
      </c>
      <c r="E26" s="59">
        <v>42870.600000000006</v>
      </c>
      <c r="F26" s="56">
        <v>1034.25</v>
      </c>
      <c r="G26" s="56">
        <v>0</v>
      </c>
      <c r="H26" s="60">
        <v>1034.25</v>
      </c>
    </row>
    <row r="27" spans="1:8">
      <c r="A27" s="55">
        <v>10</v>
      </c>
      <c r="B27" s="58" t="s">
        <v>178</v>
      </c>
      <c r="C27" s="56">
        <v>23687.47</v>
      </c>
      <c r="D27" s="56"/>
      <c r="E27" s="59">
        <v>23687.47</v>
      </c>
      <c r="F27" s="56">
        <v>20016.490000000002</v>
      </c>
      <c r="G27" s="56"/>
      <c r="H27" s="60">
        <v>20016.490000000002</v>
      </c>
    </row>
    <row r="28" spans="1:8">
      <c r="A28" s="55">
        <v>11</v>
      </c>
      <c r="B28" s="58" t="s">
        <v>177</v>
      </c>
      <c r="C28" s="56">
        <v>193397.87</v>
      </c>
      <c r="D28" s="56">
        <v>0</v>
      </c>
      <c r="E28" s="59">
        <v>193397.87</v>
      </c>
      <c r="F28" s="56">
        <v>0</v>
      </c>
      <c r="G28" s="56">
        <v>0</v>
      </c>
      <c r="H28" s="60">
        <v>0</v>
      </c>
    </row>
    <row r="29" spans="1:8">
      <c r="A29" s="55">
        <v>12</v>
      </c>
      <c r="B29" s="58" t="s">
        <v>176</v>
      </c>
      <c r="C29" s="56"/>
      <c r="D29" s="56"/>
      <c r="E29" s="59">
        <v>0</v>
      </c>
      <c r="F29" s="56"/>
      <c r="G29" s="56"/>
      <c r="H29" s="60">
        <v>0</v>
      </c>
    </row>
    <row r="30" spans="1:8">
      <c r="A30" s="55">
        <v>13</v>
      </c>
      <c r="B30" s="67" t="s">
        <v>175</v>
      </c>
      <c r="C30" s="61">
        <v>487914</v>
      </c>
      <c r="D30" s="61">
        <v>35718.26</v>
      </c>
      <c r="E30" s="59">
        <v>523632.26</v>
      </c>
      <c r="F30" s="61">
        <v>87417.310000000012</v>
      </c>
      <c r="G30" s="61">
        <v>22385.9</v>
      </c>
      <c r="H30" s="60">
        <v>109803.21000000002</v>
      </c>
    </row>
    <row r="31" spans="1:8">
      <c r="A31" s="55">
        <v>14</v>
      </c>
      <c r="B31" s="67" t="s">
        <v>174</v>
      </c>
      <c r="C31" s="61">
        <v>1880361.25</v>
      </c>
      <c r="D31" s="61">
        <v>200087.15000000002</v>
      </c>
      <c r="E31" s="59">
        <v>2080448.4</v>
      </c>
      <c r="F31" s="61">
        <v>1754471.4100000001</v>
      </c>
      <c r="G31" s="61">
        <v>299706.98</v>
      </c>
      <c r="H31" s="60">
        <v>2054178.3900000001</v>
      </c>
    </row>
    <row r="32" spans="1:8">
      <c r="A32" s="55"/>
      <c r="B32" s="68"/>
      <c r="C32" s="68"/>
      <c r="D32" s="69"/>
      <c r="E32" s="65"/>
      <c r="F32" s="69"/>
      <c r="G32" s="69"/>
      <c r="H32" s="66"/>
    </row>
    <row r="33" spans="1:8">
      <c r="A33" s="55"/>
      <c r="B33" s="68" t="s">
        <v>173</v>
      </c>
      <c r="C33" s="64"/>
      <c r="D33" s="64"/>
      <c r="E33" s="65"/>
      <c r="F33" s="64"/>
      <c r="G33" s="64"/>
      <c r="H33" s="66"/>
    </row>
    <row r="34" spans="1:8">
      <c r="A34" s="55">
        <v>15</v>
      </c>
      <c r="B34" s="70" t="s">
        <v>172</v>
      </c>
      <c r="C34" s="71">
        <v>26859.550000000017</v>
      </c>
      <c r="D34" s="71">
        <v>-63910.03</v>
      </c>
      <c r="E34" s="59">
        <v>-37050.479999999981</v>
      </c>
      <c r="F34" s="71">
        <v>371030.13</v>
      </c>
      <c r="G34" s="71">
        <v>9157.8799999999901</v>
      </c>
      <c r="H34" s="59">
        <v>380188.01</v>
      </c>
    </row>
    <row r="35" spans="1:8">
      <c r="A35" s="55">
        <v>15.1</v>
      </c>
      <c r="B35" s="62" t="s">
        <v>171</v>
      </c>
      <c r="C35" s="56">
        <v>159639.07</v>
      </c>
      <c r="D35" s="56">
        <v>24713.37</v>
      </c>
      <c r="E35" s="59">
        <v>184352.44</v>
      </c>
      <c r="F35" s="56">
        <v>497108.88</v>
      </c>
      <c r="G35" s="56">
        <v>111596.95</v>
      </c>
      <c r="H35" s="59">
        <v>608705.82999999996</v>
      </c>
    </row>
    <row r="36" spans="1:8">
      <c r="A36" s="55">
        <v>15.2</v>
      </c>
      <c r="B36" s="62" t="s">
        <v>170</v>
      </c>
      <c r="C36" s="56">
        <v>132779.51999999999</v>
      </c>
      <c r="D36" s="56">
        <v>88623.4</v>
      </c>
      <c r="E36" s="59">
        <v>221402.91999999998</v>
      </c>
      <c r="F36" s="56">
        <v>126078.75</v>
      </c>
      <c r="G36" s="56">
        <v>102439.07</v>
      </c>
      <c r="H36" s="59">
        <v>228517.82</v>
      </c>
    </row>
    <row r="37" spans="1:8">
      <c r="A37" s="55">
        <v>16</v>
      </c>
      <c r="B37" s="58" t="s">
        <v>169</v>
      </c>
      <c r="C37" s="56">
        <v>0</v>
      </c>
      <c r="D37" s="56">
        <v>0</v>
      </c>
      <c r="E37" s="59">
        <v>0</v>
      </c>
      <c r="F37" s="56">
        <v>0</v>
      </c>
      <c r="G37" s="56">
        <v>0</v>
      </c>
      <c r="H37" s="59">
        <v>0</v>
      </c>
    </row>
    <row r="38" spans="1:8">
      <c r="A38" s="55">
        <v>17</v>
      </c>
      <c r="B38" s="58" t="s">
        <v>168</v>
      </c>
      <c r="C38" s="56">
        <v>36.44</v>
      </c>
      <c r="D38" s="56"/>
      <c r="E38" s="59">
        <v>36.44</v>
      </c>
      <c r="F38" s="56"/>
      <c r="G38" s="56"/>
      <c r="H38" s="59">
        <v>0</v>
      </c>
    </row>
    <row r="39" spans="1:8">
      <c r="A39" s="55">
        <v>18</v>
      </c>
      <c r="B39" s="58" t="s">
        <v>167</v>
      </c>
      <c r="C39" s="56">
        <v>0</v>
      </c>
      <c r="D39" s="56"/>
      <c r="E39" s="59">
        <v>0</v>
      </c>
      <c r="F39" s="56">
        <v>0</v>
      </c>
      <c r="G39" s="56"/>
      <c r="H39" s="59">
        <v>0</v>
      </c>
    </row>
    <row r="40" spans="1:8">
      <c r="A40" s="55">
        <v>19</v>
      </c>
      <c r="B40" s="58" t="s">
        <v>166</v>
      </c>
      <c r="C40" s="56">
        <v>1899398.9</v>
      </c>
      <c r="D40" s="56"/>
      <c r="E40" s="59">
        <v>1899398.9</v>
      </c>
      <c r="F40" s="56">
        <v>-161683.6</v>
      </c>
      <c r="G40" s="56"/>
      <c r="H40" s="59">
        <v>-161683.6</v>
      </c>
    </row>
    <row r="41" spans="1:8">
      <c r="A41" s="55">
        <v>20</v>
      </c>
      <c r="B41" s="58" t="s">
        <v>165</v>
      </c>
      <c r="C41" s="56">
        <v>-352114.23</v>
      </c>
      <c r="D41" s="56"/>
      <c r="E41" s="59">
        <v>-352114.23</v>
      </c>
      <c r="F41" s="56">
        <v>508020.37</v>
      </c>
      <c r="G41" s="56"/>
      <c r="H41" s="59">
        <v>508020.37</v>
      </c>
    </row>
    <row r="42" spans="1:8">
      <c r="A42" s="55">
        <v>21</v>
      </c>
      <c r="B42" s="58" t="s">
        <v>164</v>
      </c>
      <c r="C42" s="56">
        <v>-5415.25</v>
      </c>
      <c r="D42" s="56"/>
      <c r="E42" s="59">
        <v>-5415.25</v>
      </c>
      <c r="F42" s="56">
        <v>-136768.44</v>
      </c>
      <c r="G42" s="56"/>
      <c r="H42" s="59">
        <v>-136768.44</v>
      </c>
    </row>
    <row r="43" spans="1:8">
      <c r="A43" s="55">
        <v>22</v>
      </c>
      <c r="B43" s="58" t="s">
        <v>163</v>
      </c>
      <c r="C43" s="56">
        <v>5722.26</v>
      </c>
      <c r="D43" s="56"/>
      <c r="E43" s="59">
        <v>5722.26</v>
      </c>
      <c r="F43" s="56">
        <v>35230.379999999997</v>
      </c>
      <c r="G43" s="56"/>
      <c r="H43" s="59">
        <v>35230.379999999997</v>
      </c>
    </row>
    <row r="44" spans="1:8">
      <c r="A44" s="55">
        <v>23</v>
      </c>
      <c r="B44" s="58" t="s">
        <v>162</v>
      </c>
      <c r="C44" s="56">
        <v>16427.25</v>
      </c>
      <c r="D44" s="56">
        <v>0</v>
      </c>
      <c r="E44" s="59">
        <v>16427.25</v>
      </c>
      <c r="F44" s="56">
        <v>10142.870000000001</v>
      </c>
      <c r="G44" s="56">
        <v>0</v>
      </c>
      <c r="H44" s="59">
        <v>10142.870000000001</v>
      </c>
    </row>
    <row r="45" spans="1:8">
      <c r="A45" s="55">
        <v>24</v>
      </c>
      <c r="B45" s="67" t="s">
        <v>278</v>
      </c>
      <c r="C45" s="61">
        <v>1590914.92</v>
      </c>
      <c r="D45" s="61">
        <v>-63910.03</v>
      </c>
      <c r="E45" s="59">
        <v>1527004.89</v>
      </c>
      <c r="F45" s="61">
        <v>625971.71</v>
      </c>
      <c r="G45" s="61">
        <v>9157.8799999999901</v>
      </c>
      <c r="H45" s="59">
        <v>635129.59</v>
      </c>
    </row>
    <row r="46" spans="1:8">
      <c r="A46" s="55"/>
      <c r="B46" s="254" t="s">
        <v>161</v>
      </c>
      <c r="C46" s="64"/>
      <c r="D46" s="64"/>
      <c r="E46" s="65"/>
      <c r="F46" s="64"/>
      <c r="G46" s="64"/>
      <c r="H46" s="66"/>
    </row>
    <row r="47" spans="1:8">
      <c r="A47" s="55">
        <v>25</v>
      </c>
      <c r="B47" s="58" t="s">
        <v>160</v>
      </c>
      <c r="C47" s="56">
        <v>46718.17</v>
      </c>
      <c r="D47" s="56">
        <v>75196.91</v>
      </c>
      <c r="E47" s="59">
        <v>121915.08</v>
      </c>
      <c r="F47" s="56">
        <v>58220.05</v>
      </c>
      <c r="G47" s="56">
        <v>76621.070000000007</v>
      </c>
      <c r="H47" s="60">
        <v>134841.12</v>
      </c>
    </row>
    <row r="48" spans="1:8">
      <c r="A48" s="55">
        <v>26</v>
      </c>
      <c r="B48" s="58" t="s">
        <v>159</v>
      </c>
      <c r="C48" s="56">
        <v>119570.65</v>
      </c>
      <c r="D48" s="56">
        <v>115693.33</v>
      </c>
      <c r="E48" s="59">
        <v>235263.97999999998</v>
      </c>
      <c r="F48" s="56">
        <v>150919.43</v>
      </c>
      <c r="G48" s="56">
        <v>95383.84</v>
      </c>
      <c r="H48" s="60">
        <v>246303.27</v>
      </c>
    </row>
    <row r="49" spans="1:8">
      <c r="A49" s="55">
        <v>27</v>
      </c>
      <c r="B49" s="58" t="s">
        <v>158</v>
      </c>
      <c r="C49" s="56">
        <v>1439176.9</v>
      </c>
      <c r="D49" s="56"/>
      <c r="E49" s="59">
        <v>1439176.9</v>
      </c>
      <c r="F49" s="56">
        <v>1143209.47</v>
      </c>
      <c r="G49" s="56"/>
      <c r="H49" s="60">
        <v>1143209.47</v>
      </c>
    </row>
    <row r="50" spans="1:8">
      <c r="A50" s="55">
        <v>28</v>
      </c>
      <c r="B50" s="58" t="s">
        <v>157</v>
      </c>
      <c r="C50" s="56">
        <v>16456.29</v>
      </c>
      <c r="D50" s="56"/>
      <c r="E50" s="59">
        <v>16456.29</v>
      </c>
      <c r="F50" s="56">
        <v>2303.87</v>
      </c>
      <c r="G50" s="56"/>
      <c r="H50" s="60">
        <v>2303.87</v>
      </c>
    </row>
    <row r="51" spans="1:8">
      <c r="A51" s="55">
        <v>29</v>
      </c>
      <c r="B51" s="58" t="s">
        <v>156</v>
      </c>
      <c r="C51" s="56">
        <v>215630.99</v>
      </c>
      <c r="D51" s="56"/>
      <c r="E51" s="59">
        <v>215630.99</v>
      </c>
      <c r="F51" s="56">
        <v>277732.06</v>
      </c>
      <c r="G51" s="56"/>
      <c r="H51" s="60">
        <v>277732.06</v>
      </c>
    </row>
    <row r="52" spans="1:8">
      <c r="A52" s="55">
        <v>30</v>
      </c>
      <c r="B52" s="58" t="s">
        <v>155</v>
      </c>
      <c r="C52" s="56">
        <v>460011.64</v>
      </c>
      <c r="D52" s="56">
        <v>0</v>
      </c>
      <c r="E52" s="59">
        <v>460011.64</v>
      </c>
      <c r="F52" s="56">
        <v>576001.43999999994</v>
      </c>
      <c r="G52" s="56">
        <v>0</v>
      </c>
      <c r="H52" s="60">
        <v>576001.43999999994</v>
      </c>
    </row>
    <row r="53" spans="1:8">
      <c r="A53" s="55">
        <v>31</v>
      </c>
      <c r="B53" s="67" t="s">
        <v>279</v>
      </c>
      <c r="C53" s="61">
        <v>2297564.64</v>
      </c>
      <c r="D53" s="61">
        <v>190890.23999999999</v>
      </c>
      <c r="E53" s="59">
        <v>2488454.88</v>
      </c>
      <c r="F53" s="61">
        <v>2208386.3200000003</v>
      </c>
      <c r="G53" s="61">
        <v>172004.91</v>
      </c>
      <c r="H53" s="59">
        <v>2380391.2300000004</v>
      </c>
    </row>
    <row r="54" spans="1:8">
      <c r="A54" s="55">
        <v>32</v>
      </c>
      <c r="B54" s="67" t="s">
        <v>280</v>
      </c>
      <c r="C54" s="61">
        <v>-706649.7200000002</v>
      </c>
      <c r="D54" s="61">
        <v>-254800.27</v>
      </c>
      <c r="E54" s="59">
        <v>-961449.99000000022</v>
      </c>
      <c r="F54" s="61">
        <v>-1582414.6100000003</v>
      </c>
      <c r="G54" s="61">
        <v>-162847.03000000003</v>
      </c>
      <c r="H54" s="59">
        <v>-1745261.6400000004</v>
      </c>
    </row>
    <row r="55" spans="1:8">
      <c r="A55" s="55"/>
      <c r="B55" s="68"/>
      <c r="C55" s="69"/>
      <c r="D55" s="69"/>
      <c r="E55" s="65"/>
      <c r="F55" s="69"/>
      <c r="G55" s="69"/>
      <c r="H55" s="66"/>
    </row>
    <row r="56" spans="1:8">
      <c r="A56" s="55">
        <v>33</v>
      </c>
      <c r="B56" s="67" t="s">
        <v>154</v>
      </c>
      <c r="C56" s="61">
        <v>1173711.5299999998</v>
      </c>
      <c r="D56" s="61">
        <v>-54713.119999999966</v>
      </c>
      <c r="E56" s="59">
        <v>1118998.4099999999</v>
      </c>
      <c r="F56" s="61">
        <v>172056.79999999981</v>
      </c>
      <c r="G56" s="61">
        <v>136859.94999999995</v>
      </c>
      <c r="H56" s="60">
        <v>308916.74999999977</v>
      </c>
    </row>
    <row r="57" spans="1:8">
      <c r="A57" s="55"/>
      <c r="B57" s="68"/>
      <c r="C57" s="69"/>
      <c r="D57" s="69"/>
      <c r="E57" s="65"/>
      <c r="F57" s="69"/>
      <c r="G57" s="69"/>
      <c r="H57" s="66"/>
    </row>
    <row r="58" spans="1:8">
      <c r="A58" s="55">
        <v>34</v>
      </c>
      <c r="B58" s="58" t="s">
        <v>153</v>
      </c>
      <c r="C58" s="56">
        <v>844246.73</v>
      </c>
      <c r="D58" s="56"/>
      <c r="E58" s="59">
        <v>844246.73</v>
      </c>
      <c r="F58" s="56">
        <v>1252885.29</v>
      </c>
      <c r="G58" s="56"/>
      <c r="H58" s="60">
        <v>1252885.29</v>
      </c>
    </row>
    <row r="59" spans="1:8" s="255" customFormat="1">
      <c r="A59" s="55">
        <v>35</v>
      </c>
      <c r="B59" s="58" t="s">
        <v>152</v>
      </c>
      <c r="C59" s="56">
        <v>0</v>
      </c>
      <c r="D59" s="56"/>
      <c r="E59" s="59">
        <v>0</v>
      </c>
      <c r="F59" s="56">
        <v>0</v>
      </c>
      <c r="G59" s="56"/>
      <c r="H59" s="60">
        <v>0</v>
      </c>
    </row>
    <row r="60" spans="1:8">
      <c r="A60" s="55">
        <v>36</v>
      </c>
      <c r="B60" s="58" t="s">
        <v>151</v>
      </c>
      <c r="C60" s="56">
        <v>21239.37</v>
      </c>
      <c r="D60" s="56"/>
      <c r="E60" s="59">
        <v>21239.37</v>
      </c>
      <c r="F60" s="56">
        <v>-585164.43000000005</v>
      </c>
      <c r="G60" s="56"/>
      <c r="H60" s="60">
        <v>-585164.43000000005</v>
      </c>
    </row>
    <row r="61" spans="1:8">
      <c r="A61" s="55">
        <v>37</v>
      </c>
      <c r="B61" s="67" t="s">
        <v>150</v>
      </c>
      <c r="C61" s="61">
        <v>865486.1</v>
      </c>
      <c r="D61" s="61">
        <v>0</v>
      </c>
      <c r="E61" s="59">
        <v>865486.1</v>
      </c>
      <c r="F61" s="61">
        <v>667720.86</v>
      </c>
      <c r="G61" s="61">
        <v>0</v>
      </c>
      <c r="H61" s="60">
        <v>667720.86</v>
      </c>
    </row>
    <row r="62" spans="1:8">
      <c r="A62" s="55"/>
      <c r="B62" s="72"/>
      <c r="C62" s="64"/>
      <c r="D62" s="64"/>
      <c r="E62" s="65"/>
      <c r="F62" s="64"/>
      <c r="G62" s="64"/>
      <c r="H62" s="66"/>
    </row>
    <row r="63" spans="1:8">
      <c r="A63" s="55">
        <v>38</v>
      </c>
      <c r="B63" s="73" t="s">
        <v>149</v>
      </c>
      <c r="C63" s="61">
        <v>308225.42999999982</v>
      </c>
      <c r="D63" s="61">
        <v>-54713.119999999966</v>
      </c>
      <c r="E63" s="59">
        <v>253512.30999999985</v>
      </c>
      <c r="F63" s="61">
        <v>-495664.06000000017</v>
      </c>
      <c r="G63" s="61">
        <v>136859.94999999995</v>
      </c>
      <c r="H63" s="60">
        <v>-358804.11000000022</v>
      </c>
    </row>
    <row r="64" spans="1:8">
      <c r="A64" s="51">
        <v>39</v>
      </c>
      <c r="B64" s="58" t="s">
        <v>148</v>
      </c>
      <c r="C64" s="74">
        <v>0</v>
      </c>
      <c r="D64" s="74"/>
      <c r="E64" s="59">
        <v>0</v>
      </c>
      <c r="F64" s="74">
        <v>0</v>
      </c>
      <c r="G64" s="74"/>
      <c r="H64" s="60">
        <v>0</v>
      </c>
    </row>
    <row r="65" spans="1:8">
      <c r="A65" s="55">
        <v>40</v>
      </c>
      <c r="B65" s="67" t="s">
        <v>147</v>
      </c>
      <c r="C65" s="61">
        <v>308225.42999999982</v>
      </c>
      <c r="D65" s="61">
        <v>-54713.119999999966</v>
      </c>
      <c r="E65" s="59">
        <v>253512.30999999985</v>
      </c>
      <c r="F65" s="61">
        <v>-495664.06000000017</v>
      </c>
      <c r="G65" s="61">
        <v>136859.94999999995</v>
      </c>
      <c r="H65" s="60">
        <v>-358804.11000000022</v>
      </c>
    </row>
    <row r="66" spans="1:8">
      <c r="A66" s="51">
        <v>41</v>
      </c>
      <c r="B66" s="58" t="s">
        <v>146</v>
      </c>
      <c r="C66" s="74">
        <v>0</v>
      </c>
      <c r="D66" s="74"/>
      <c r="E66" s="59">
        <v>0</v>
      </c>
      <c r="F66" s="74">
        <v>0</v>
      </c>
      <c r="G66" s="74"/>
      <c r="H66" s="60">
        <v>0</v>
      </c>
    </row>
    <row r="67" spans="1:8" ht="13.8" thickBot="1">
      <c r="A67" s="75">
        <v>42</v>
      </c>
      <c r="B67" s="76" t="s">
        <v>145</v>
      </c>
      <c r="C67" s="77">
        <v>308225.42999999982</v>
      </c>
      <c r="D67" s="77">
        <v>-54713.119999999966</v>
      </c>
      <c r="E67" s="78">
        <v>253512.30999999985</v>
      </c>
      <c r="F67" s="77">
        <v>-495664.06000000017</v>
      </c>
      <c r="G67" s="77">
        <v>136859.94999999995</v>
      </c>
      <c r="H67" s="79">
        <v>-358804.11000000022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zoomScale="70" zoomScaleNormal="70" workbookViewId="0">
      <selection activeCell="C8" sqref="C8:H53"/>
    </sheetView>
  </sheetViews>
  <sheetFormatPr defaultColWidth="9.21875" defaultRowHeight="13.8"/>
  <cols>
    <col min="1" max="1" width="9.5546875" style="5" bestFit="1" customWidth="1"/>
    <col min="2" max="2" width="72.21875" style="5" customWidth="1"/>
    <col min="3" max="8" width="12.77734375" style="5" customWidth="1"/>
    <col min="9" max="16384" width="9.2187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475">
        <f>'3.PL'!B2</f>
        <v>44012</v>
      </c>
    </row>
    <row r="3" spans="1:8">
      <c r="A3" s="4"/>
    </row>
    <row r="4" spans="1:8" ht="14.4" thickBot="1">
      <c r="A4" s="4" t="s">
        <v>74</v>
      </c>
      <c r="B4" s="4"/>
      <c r="C4" s="232"/>
      <c r="D4" s="232"/>
      <c r="E4" s="232"/>
      <c r="F4" s="233"/>
      <c r="G4" s="233"/>
      <c r="H4" s="234" t="s">
        <v>73</v>
      </c>
    </row>
    <row r="5" spans="1:8">
      <c r="A5" s="538" t="s">
        <v>6</v>
      </c>
      <c r="B5" s="540" t="s">
        <v>345</v>
      </c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39"/>
      <c r="B6" s="541"/>
      <c r="C6" s="26" t="s">
        <v>292</v>
      </c>
      <c r="D6" s="26" t="s">
        <v>122</v>
      </c>
      <c r="E6" s="26" t="s">
        <v>109</v>
      </c>
      <c r="F6" s="26" t="s">
        <v>292</v>
      </c>
      <c r="G6" s="26" t="s">
        <v>122</v>
      </c>
      <c r="H6" s="27" t="s">
        <v>109</v>
      </c>
    </row>
    <row r="7" spans="1:8" s="15" customFormat="1">
      <c r="A7" s="235">
        <v>1</v>
      </c>
      <c r="B7" s="236" t="s">
        <v>379</v>
      </c>
      <c r="C7" s="32"/>
      <c r="D7" s="32"/>
      <c r="E7" s="237">
        <v>0</v>
      </c>
      <c r="F7" s="32"/>
      <c r="G7" s="32"/>
      <c r="H7" s="33">
        <v>0</v>
      </c>
    </row>
    <row r="8" spans="1:8" s="15" customFormat="1">
      <c r="A8" s="235">
        <v>1.1000000000000001</v>
      </c>
      <c r="B8" s="290" t="s">
        <v>310</v>
      </c>
      <c r="C8" s="32">
        <v>125000</v>
      </c>
      <c r="D8" s="32">
        <v>30552</v>
      </c>
      <c r="E8" s="237">
        <v>155552</v>
      </c>
      <c r="F8" s="32">
        <v>0</v>
      </c>
      <c r="G8" s="32">
        <v>28687</v>
      </c>
      <c r="H8" s="33">
        <v>28687</v>
      </c>
    </row>
    <row r="9" spans="1:8" s="15" customFormat="1">
      <c r="A9" s="235">
        <v>1.2</v>
      </c>
      <c r="B9" s="290" t="s">
        <v>311</v>
      </c>
      <c r="C9" s="32"/>
      <c r="D9" s="32"/>
      <c r="E9" s="237">
        <v>0</v>
      </c>
      <c r="F9" s="32"/>
      <c r="G9" s="32"/>
      <c r="H9" s="33">
        <v>0</v>
      </c>
    </row>
    <row r="10" spans="1:8" s="15" customFormat="1">
      <c r="A10" s="235">
        <v>1.3</v>
      </c>
      <c r="B10" s="290" t="s">
        <v>312</v>
      </c>
      <c r="C10" s="32">
        <v>95963.02</v>
      </c>
      <c r="D10" s="32">
        <v>30552</v>
      </c>
      <c r="E10" s="237">
        <v>126515.02</v>
      </c>
      <c r="F10" s="32">
        <v>188855.15</v>
      </c>
      <c r="G10" s="32">
        <v>315557</v>
      </c>
      <c r="H10" s="33">
        <v>504412.15</v>
      </c>
    </row>
    <row r="11" spans="1:8" s="15" customFormat="1">
      <c r="A11" s="235">
        <v>1.4</v>
      </c>
      <c r="B11" s="290" t="s">
        <v>293</v>
      </c>
      <c r="C11" s="32"/>
      <c r="D11" s="32"/>
      <c r="E11" s="237">
        <v>0</v>
      </c>
      <c r="F11" s="32"/>
      <c r="G11" s="32"/>
      <c r="H11" s="33">
        <v>0</v>
      </c>
    </row>
    <row r="12" spans="1:8" s="15" customFormat="1" ht="29.25" customHeight="1">
      <c r="A12" s="235">
        <v>2</v>
      </c>
      <c r="B12" s="239" t="s">
        <v>314</v>
      </c>
      <c r="C12" s="32"/>
      <c r="D12" s="32"/>
      <c r="E12" s="237">
        <v>0</v>
      </c>
      <c r="F12" s="32"/>
      <c r="G12" s="32"/>
      <c r="H12" s="33">
        <v>0</v>
      </c>
    </row>
    <row r="13" spans="1:8" s="15" customFormat="1" ht="19.95" customHeight="1">
      <c r="A13" s="235">
        <v>3</v>
      </c>
      <c r="B13" s="239" t="s">
        <v>313</v>
      </c>
      <c r="C13" s="32"/>
      <c r="D13" s="32"/>
      <c r="E13" s="237">
        <v>0</v>
      </c>
      <c r="F13" s="32"/>
      <c r="G13" s="32"/>
      <c r="H13" s="33">
        <v>0</v>
      </c>
    </row>
    <row r="14" spans="1:8" s="15" customFormat="1">
      <c r="A14" s="235">
        <v>3.1</v>
      </c>
      <c r="B14" s="291" t="s">
        <v>294</v>
      </c>
      <c r="C14" s="32"/>
      <c r="D14" s="32"/>
      <c r="E14" s="237">
        <v>0</v>
      </c>
      <c r="F14" s="32"/>
      <c r="G14" s="32"/>
      <c r="H14" s="33">
        <v>0</v>
      </c>
    </row>
    <row r="15" spans="1:8" s="15" customFormat="1">
      <c r="A15" s="235">
        <v>3.2</v>
      </c>
      <c r="B15" s="291" t="s">
        <v>295</v>
      </c>
      <c r="C15" s="32"/>
      <c r="D15" s="32"/>
      <c r="E15" s="237">
        <v>0</v>
      </c>
      <c r="F15" s="32"/>
      <c r="G15" s="32"/>
      <c r="H15" s="33">
        <v>0</v>
      </c>
    </row>
    <row r="16" spans="1:8" s="15" customFormat="1">
      <c r="A16" s="235">
        <v>4</v>
      </c>
      <c r="B16" s="294" t="s">
        <v>324</v>
      </c>
      <c r="C16" s="32"/>
      <c r="D16" s="32"/>
      <c r="E16" s="237">
        <v>0</v>
      </c>
      <c r="F16" s="32"/>
      <c r="G16" s="32"/>
      <c r="H16" s="33">
        <v>0</v>
      </c>
    </row>
    <row r="17" spans="1:8" s="15" customFormat="1">
      <c r="A17" s="235">
        <v>4.0999999999999996</v>
      </c>
      <c r="B17" s="291" t="s">
        <v>315</v>
      </c>
      <c r="C17" s="32">
        <v>15500</v>
      </c>
      <c r="D17" s="32">
        <v>611040</v>
      </c>
      <c r="E17" s="237">
        <v>626540</v>
      </c>
      <c r="F17" s="32">
        <v>15500</v>
      </c>
      <c r="G17" s="32">
        <v>1147480</v>
      </c>
      <c r="H17" s="33">
        <v>1162980</v>
      </c>
    </row>
    <row r="18" spans="1:8" s="15" customFormat="1">
      <c r="A18" s="235">
        <v>4.2</v>
      </c>
      <c r="B18" s="291" t="s">
        <v>309</v>
      </c>
      <c r="C18" s="32"/>
      <c r="D18" s="32"/>
      <c r="E18" s="237">
        <v>0</v>
      </c>
      <c r="F18" s="32"/>
      <c r="G18" s="32"/>
      <c r="H18" s="33">
        <v>0</v>
      </c>
    </row>
    <row r="19" spans="1:8" s="15" customFormat="1">
      <c r="A19" s="235">
        <v>5</v>
      </c>
      <c r="B19" s="239" t="s">
        <v>323</v>
      </c>
      <c r="C19" s="32"/>
      <c r="D19" s="32"/>
      <c r="E19" s="237">
        <v>0</v>
      </c>
      <c r="F19" s="32"/>
      <c r="G19" s="32"/>
      <c r="H19" s="33">
        <v>0</v>
      </c>
    </row>
    <row r="20" spans="1:8" s="15" customFormat="1">
      <c r="A20" s="235">
        <v>5.0999999999999996</v>
      </c>
      <c r="B20" s="292" t="s">
        <v>298</v>
      </c>
      <c r="C20" s="32">
        <v>145800</v>
      </c>
      <c r="D20" s="32">
        <v>36662.400000000001</v>
      </c>
      <c r="E20" s="237">
        <v>182462.4</v>
      </c>
      <c r="F20" s="32"/>
      <c r="G20" s="32">
        <v>249576.9</v>
      </c>
      <c r="H20" s="33">
        <v>249576.9</v>
      </c>
    </row>
    <row r="21" spans="1:8" s="15" customFormat="1">
      <c r="A21" s="235">
        <v>5.2</v>
      </c>
      <c r="B21" s="292" t="s">
        <v>297</v>
      </c>
      <c r="C21" s="32"/>
      <c r="D21" s="32"/>
      <c r="E21" s="237">
        <v>0</v>
      </c>
      <c r="F21" s="32"/>
      <c r="G21" s="32"/>
      <c r="H21" s="33">
        <v>0</v>
      </c>
    </row>
    <row r="22" spans="1:8" s="15" customFormat="1">
      <c r="A22" s="235">
        <v>5.3</v>
      </c>
      <c r="B22" s="292" t="s">
        <v>296</v>
      </c>
      <c r="C22" s="32"/>
      <c r="D22" s="32"/>
      <c r="E22" s="237">
        <v>0</v>
      </c>
      <c r="F22" s="32"/>
      <c r="G22" s="32"/>
      <c r="H22" s="33">
        <v>0</v>
      </c>
    </row>
    <row r="23" spans="1:8" s="15" customFormat="1">
      <c r="A23" s="235" t="s">
        <v>15</v>
      </c>
      <c r="B23" s="240" t="s">
        <v>75</v>
      </c>
      <c r="C23" s="32">
        <v>90000</v>
      </c>
      <c r="D23" s="32">
        <v>4576689.5999999996</v>
      </c>
      <c r="E23" s="237">
        <v>4666689.5999999996</v>
      </c>
      <c r="F23" s="32">
        <v>90000</v>
      </c>
      <c r="G23" s="32">
        <v>5611177.2000000002</v>
      </c>
      <c r="H23" s="33">
        <v>5701177.2000000002</v>
      </c>
    </row>
    <row r="24" spans="1:8" s="15" customFormat="1">
      <c r="A24" s="235" t="s">
        <v>16</v>
      </c>
      <c r="B24" s="240" t="s">
        <v>76</v>
      </c>
      <c r="C24" s="32">
        <v>0</v>
      </c>
      <c r="D24" s="32">
        <v>9501384.8399999999</v>
      </c>
      <c r="E24" s="237">
        <v>9501384.8399999999</v>
      </c>
      <c r="F24" s="32"/>
      <c r="G24" s="32">
        <v>8812376.75</v>
      </c>
      <c r="H24" s="33">
        <v>8812376.75</v>
      </c>
    </row>
    <row r="25" spans="1:8" s="15" customFormat="1">
      <c r="A25" s="235" t="s">
        <v>17</v>
      </c>
      <c r="B25" s="240" t="s">
        <v>77</v>
      </c>
      <c r="C25" s="32">
        <v>0</v>
      </c>
      <c r="D25" s="32">
        <v>0</v>
      </c>
      <c r="E25" s="237">
        <v>0</v>
      </c>
      <c r="F25" s="32"/>
      <c r="G25" s="32">
        <v>0</v>
      </c>
      <c r="H25" s="33">
        <v>0</v>
      </c>
    </row>
    <row r="26" spans="1:8" s="15" customFormat="1">
      <c r="A26" s="235" t="s">
        <v>18</v>
      </c>
      <c r="B26" s="240" t="s">
        <v>78</v>
      </c>
      <c r="C26" s="32">
        <v>0</v>
      </c>
      <c r="D26" s="32">
        <v>5082325.2</v>
      </c>
      <c r="E26" s="237">
        <v>5082325.2</v>
      </c>
      <c r="F26" s="32"/>
      <c r="G26" s="32">
        <v>6993275.8600000003</v>
      </c>
      <c r="H26" s="33">
        <v>6993275.8600000003</v>
      </c>
    </row>
    <row r="27" spans="1:8" s="15" customFormat="1">
      <c r="A27" s="235" t="s">
        <v>19</v>
      </c>
      <c r="B27" s="240" t="s">
        <v>79</v>
      </c>
      <c r="C27" s="32">
        <v>0</v>
      </c>
      <c r="D27" s="32">
        <v>0</v>
      </c>
      <c r="E27" s="237">
        <v>0</v>
      </c>
      <c r="F27" s="32"/>
      <c r="G27" s="32"/>
      <c r="H27" s="33">
        <v>0</v>
      </c>
    </row>
    <row r="28" spans="1:8" s="15" customFormat="1">
      <c r="A28" s="235">
        <v>5.4</v>
      </c>
      <c r="B28" s="292" t="s">
        <v>299</v>
      </c>
      <c r="C28" s="32">
        <v>0</v>
      </c>
      <c r="D28" s="32">
        <v>78518.64</v>
      </c>
      <c r="E28" s="237">
        <v>78518.64</v>
      </c>
      <c r="F28" s="32">
        <v>20000</v>
      </c>
      <c r="G28" s="32">
        <v>73725.59</v>
      </c>
      <c r="H28" s="33">
        <v>93725.59</v>
      </c>
    </row>
    <row r="29" spans="1:8" s="15" customFormat="1">
      <c r="A29" s="235">
        <v>5.5</v>
      </c>
      <c r="B29" s="292" t="s">
        <v>300</v>
      </c>
      <c r="C29" s="32">
        <v>0</v>
      </c>
      <c r="D29" s="32">
        <v>0</v>
      </c>
      <c r="E29" s="237">
        <v>0</v>
      </c>
      <c r="F29" s="32"/>
      <c r="G29" s="32">
        <v>2049071.41</v>
      </c>
      <c r="H29" s="33">
        <v>2049071.41</v>
      </c>
    </row>
    <row r="30" spans="1:8" s="15" customFormat="1">
      <c r="A30" s="235">
        <v>5.6</v>
      </c>
      <c r="B30" s="292" t="s">
        <v>301</v>
      </c>
      <c r="C30" s="32">
        <v>0</v>
      </c>
      <c r="D30" s="32">
        <v>0</v>
      </c>
      <c r="E30" s="237">
        <v>0</v>
      </c>
      <c r="F30" s="32"/>
      <c r="G30" s="32">
        <v>672491.99</v>
      </c>
      <c r="H30" s="33">
        <v>672491.99</v>
      </c>
    </row>
    <row r="31" spans="1:8" s="15" customFormat="1">
      <c r="A31" s="235">
        <v>5.7</v>
      </c>
      <c r="B31" s="292" t="s">
        <v>79</v>
      </c>
      <c r="C31" s="32">
        <v>0</v>
      </c>
      <c r="D31" s="32">
        <v>4825841.16</v>
      </c>
      <c r="E31" s="237">
        <v>4825841.16</v>
      </c>
      <c r="F31" s="32"/>
      <c r="G31" s="32">
        <v>16114635.380000001</v>
      </c>
      <c r="H31" s="33">
        <v>16114635.380000001</v>
      </c>
    </row>
    <row r="32" spans="1:8" s="15" customFormat="1">
      <c r="A32" s="235">
        <v>6</v>
      </c>
      <c r="B32" s="239" t="s">
        <v>329</v>
      </c>
      <c r="C32" s="32"/>
      <c r="D32" s="32"/>
      <c r="E32" s="237">
        <v>0</v>
      </c>
      <c r="F32" s="32"/>
      <c r="G32" s="32"/>
      <c r="H32" s="33">
        <v>0</v>
      </c>
    </row>
    <row r="33" spans="1:8" s="15" customFormat="1">
      <c r="A33" s="235">
        <v>6.1</v>
      </c>
      <c r="B33" s="293" t="s">
        <v>319</v>
      </c>
      <c r="C33" s="32">
        <v>32601095.879999999</v>
      </c>
      <c r="D33" s="32">
        <v>29795088.640000001</v>
      </c>
      <c r="E33" s="237">
        <v>62396184.519999996</v>
      </c>
      <c r="F33" s="32">
        <v>14194620</v>
      </c>
      <c r="G33" s="32">
        <v>1663846</v>
      </c>
      <c r="H33" s="33">
        <v>15858466</v>
      </c>
    </row>
    <row r="34" spans="1:8" s="15" customFormat="1">
      <c r="A34" s="235">
        <v>6.2</v>
      </c>
      <c r="B34" s="293" t="s">
        <v>320</v>
      </c>
      <c r="C34" s="32">
        <v>27732560</v>
      </c>
      <c r="D34" s="32">
        <v>31585980</v>
      </c>
      <c r="E34" s="237">
        <v>59318540</v>
      </c>
      <c r="F34" s="32">
        <v>1626880</v>
      </c>
      <c r="G34" s="32">
        <v>14917240</v>
      </c>
      <c r="H34" s="33">
        <v>16544120</v>
      </c>
    </row>
    <row r="35" spans="1:8" s="15" customFormat="1">
      <c r="A35" s="235">
        <v>6.3</v>
      </c>
      <c r="B35" s="293" t="s">
        <v>316</v>
      </c>
      <c r="C35" s="32"/>
      <c r="D35" s="32"/>
      <c r="E35" s="237">
        <v>0</v>
      </c>
      <c r="F35" s="32"/>
      <c r="G35" s="32"/>
      <c r="H35" s="33">
        <v>0</v>
      </c>
    </row>
    <row r="36" spans="1:8" s="15" customFormat="1">
      <c r="A36" s="235">
        <v>6.4</v>
      </c>
      <c r="B36" s="293" t="s">
        <v>317</v>
      </c>
      <c r="C36" s="32"/>
      <c r="D36" s="32"/>
      <c r="E36" s="237">
        <v>0</v>
      </c>
      <c r="F36" s="32"/>
      <c r="G36" s="32"/>
      <c r="H36" s="33">
        <v>0</v>
      </c>
    </row>
    <row r="37" spans="1:8" s="15" customFormat="1">
      <c r="A37" s="235">
        <v>6.5</v>
      </c>
      <c r="B37" s="293" t="s">
        <v>318</v>
      </c>
      <c r="C37" s="32"/>
      <c r="D37" s="32"/>
      <c r="E37" s="237">
        <v>0</v>
      </c>
      <c r="F37" s="32"/>
      <c r="G37" s="32"/>
      <c r="H37" s="33">
        <v>0</v>
      </c>
    </row>
    <row r="38" spans="1:8" s="15" customFormat="1">
      <c r="A38" s="235">
        <v>6.6</v>
      </c>
      <c r="B38" s="293" t="s">
        <v>321</v>
      </c>
      <c r="C38" s="32"/>
      <c r="D38" s="32"/>
      <c r="E38" s="237">
        <v>0</v>
      </c>
      <c r="F38" s="32"/>
      <c r="G38" s="32"/>
      <c r="H38" s="33">
        <v>0</v>
      </c>
    </row>
    <row r="39" spans="1:8" s="15" customFormat="1">
      <c r="A39" s="235">
        <v>6.7</v>
      </c>
      <c r="B39" s="293" t="s">
        <v>322</v>
      </c>
      <c r="C39" s="32"/>
      <c r="D39" s="32"/>
      <c r="E39" s="237">
        <v>0</v>
      </c>
      <c r="F39" s="32"/>
      <c r="G39" s="32"/>
      <c r="H39" s="33">
        <v>0</v>
      </c>
    </row>
    <row r="40" spans="1:8" s="15" customFormat="1">
      <c r="A40" s="235">
        <v>7</v>
      </c>
      <c r="B40" s="239" t="s">
        <v>325</v>
      </c>
      <c r="C40" s="32"/>
      <c r="D40" s="32"/>
      <c r="E40" s="237">
        <v>0</v>
      </c>
      <c r="F40" s="32"/>
      <c r="G40" s="32"/>
      <c r="H40" s="33">
        <v>0</v>
      </c>
    </row>
    <row r="41" spans="1:8" s="15" customFormat="1">
      <c r="A41" s="235">
        <v>7.1</v>
      </c>
      <c r="B41" s="238" t="s">
        <v>326</v>
      </c>
      <c r="C41" s="32">
        <v>297191</v>
      </c>
      <c r="D41" s="32">
        <v>0</v>
      </c>
      <c r="E41" s="237">
        <v>297191</v>
      </c>
      <c r="F41" s="32"/>
      <c r="G41" s="32"/>
      <c r="H41" s="33">
        <v>0</v>
      </c>
    </row>
    <row r="42" spans="1:8" s="15" customFormat="1" ht="26.4">
      <c r="A42" s="235">
        <v>7.2</v>
      </c>
      <c r="B42" s="238" t="s">
        <v>327</v>
      </c>
      <c r="C42" s="32">
        <v>1062451</v>
      </c>
      <c r="D42" s="32">
        <v>2627540</v>
      </c>
      <c r="E42" s="237">
        <v>3689991</v>
      </c>
      <c r="F42" s="32">
        <v>1710030</v>
      </c>
      <c r="G42" s="32">
        <v>2497166</v>
      </c>
      <c r="H42" s="33">
        <v>4207196</v>
      </c>
    </row>
    <row r="43" spans="1:8" s="15" customFormat="1" ht="26.4">
      <c r="A43" s="235">
        <v>7.3</v>
      </c>
      <c r="B43" s="238" t="s">
        <v>330</v>
      </c>
      <c r="C43" s="32">
        <v>4000024.1099999957</v>
      </c>
      <c r="D43" s="32">
        <v>2993837.09</v>
      </c>
      <c r="E43" s="237">
        <v>6993861.1999999955</v>
      </c>
      <c r="F43" s="32">
        <v>1653491</v>
      </c>
      <c r="G43" s="32">
        <v>4253523</v>
      </c>
      <c r="H43" s="33">
        <v>5907014</v>
      </c>
    </row>
    <row r="44" spans="1:8" s="15" customFormat="1" ht="26.4">
      <c r="A44" s="235">
        <v>7.4</v>
      </c>
      <c r="B44" s="238" t="s">
        <v>331</v>
      </c>
      <c r="C44" s="32">
        <v>2284261</v>
      </c>
      <c r="D44" s="32">
        <v>3541462</v>
      </c>
      <c r="E44" s="237">
        <v>5825723</v>
      </c>
      <c r="F44" s="32">
        <v>1622656</v>
      </c>
      <c r="G44" s="32">
        <v>1308641</v>
      </c>
      <c r="H44" s="33">
        <v>2931297</v>
      </c>
    </row>
    <row r="45" spans="1:8" s="15" customFormat="1">
      <c r="A45" s="235">
        <v>8</v>
      </c>
      <c r="B45" s="239" t="s">
        <v>308</v>
      </c>
      <c r="C45" s="32"/>
      <c r="D45" s="32"/>
      <c r="E45" s="237">
        <v>0</v>
      </c>
      <c r="F45" s="32"/>
      <c r="G45" s="32"/>
      <c r="H45" s="33">
        <v>0</v>
      </c>
    </row>
    <row r="46" spans="1:8" s="15" customFormat="1">
      <c r="A46" s="235">
        <v>8.1</v>
      </c>
      <c r="B46" s="291" t="s">
        <v>332</v>
      </c>
      <c r="C46" s="32"/>
      <c r="D46" s="32"/>
      <c r="E46" s="237">
        <v>0</v>
      </c>
      <c r="F46" s="32"/>
      <c r="G46" s="32"/>
      <c r="H46" s="33">
        <v>0</v>
      </c>
    </row>
    <row r="47" spans="1:8" s="15" customFormat="1">
      <c r="A47" s="235">
        <v>8.1999999999999993</v>
      </c>
      <c r="B47" s="291" t="s">
        <v>333</v>
      </c>
      <c r="C47" s="32"/>
      <c r="D47" s="32"/>
      <c r="E47" s="237">
        <v>0</v>
      </c>
      <c r="F47" s="32"/>
      <c r="G47" s="32"/>
      <c r="H47" s="33">
        <v>0</v>
      </c>
    </row>
    <row r="48" spans="1:8" s="15" customFormat="1">
      <c r="A48" s="235">
        <v>8.3000000000000007</v>
      </c>
      <c r="B48" s="291" t="s">
        <v>334</v>
      </c>
      <c r="C48" s="32"/>
      <c r="D48" s="32"/>
      <c r="E48" s="237">
        <v>0</v>
      </c>
      <c r="F48" s="32"/>
      <c r="G48" s="32"/>
      <c r="H48" s="33">
        <v>0</v>
      </c>
    </row>
    <row r="49" spans="1:8" s="15" customFormat="1">
      <c r="A49" s="235">
        <v>8.4</v>
      </c>
      <c r="B49" s="291" t="s">
        <v>335</v>
      </c>
      <c r="C49" s="32"/>
      <c r="D49" s="32"/>
      <c r="E49" s="237">
        <v>0</v>
      </c>
      <c r="F49" s="32"/>
      <c r="G49" s="32"/>
      <c r="H49" s="33">
        <v>0</v>
      </c>
    </row>
    <row r="50" spans="1:8" s="15" customFormat="1">
      <c r="A50" s="235">
        <v>8.5</v>
      </c>
      <c r="B50" s="291" t="s">
        <v>336</v>
      </c>
      <c r="C50" s="32"/>
      <c r="D50" s="32"/>
      <c r="E50" s="237">
        <v>0</v>
      </c>
      <c r="F50" s="32"/>
      <c r="G50" s="32"/>
      <c r="H50" s="33">
        <v>0</v>
      </c>
    </row>
    <row r="51" spans="1:8" s="15" customFormat="1">
      <c r="A51" s="235">
        <v>8.6</v>
      </c>
      <c r="B51" s="291" t="s">
        <v>337</v>
      </c>
      <c r="C51" s="32"/>
      <c r="D51" s="32"/>
      <c r="E51" s="237">
        <v>0</v>
      </c>
      <c r="F51" s="32"/>
      <c r="G51" s="32"/>
      <c r="H51" s="33">
        <v>0</v>
      </c>
    </row>
    <row r="52" spans="1:8" s="15" customFormat="1">
      <c r="A52" s="235">
        <v>8.6999999999999993</v>
      </c>
      <c r="B52" s="291" t="s">
        <v>338</v>
      </c>
      <c r="C52" s="32"/>
      <c r="D52" s="32"/>
      <c r="E52" s="237">
        <v>0</v>
      </c>
      <c r="F52" s="32"/>
      <c r="G52" s="32"/>
      <c r="H52" s="33">
        <v>0</v>
      </c>
    </row>
    <row r="53" spans="1:8" s="15" customFormat="1" ht="14.4" thickBot="1">
      <c r="A53" s="241">
        <v>9</v>
      </c>
      <c r="B53" s="242" t="s">
        <v>328</v>
      </c>
      <c r="C53" s="243"/>
      <c r="D53" s="243"/>
      <c r="E53" s="244">
        <v>0</v>
      </c>
      <c r="F53" s="243"/>
      <c r="G53" s="243"/>
      <c r="H53" s="44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21875" defaultRowHeight="13.2"/>
  <cols>
    <col min="1" max="1" width="9.5546875" style="4" bestFit="1" customWidth="1"/>
    <col min="2" max="2" width="93.5546875" style="4" customWidth="1"/>
    <col min="3" max="4" width="12.77734375" style="4" customWidth="1"/>
    <col min="5" max="11" width="9.77734375" style="46" customWidth="1"/>
    <col min="12" max="16384" width="9.21875" style="46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'4. Off-Balance'!B2</f>
        <v>44012</v>
      </c>
      <c r="C2" s="6"/>
      <c r="D2" s="7"/>
      <c r="E2" s="80"/>
      <c r="F2" s="80"/>
      <c r="G2" s="80"/>
      <c r="H2" s="80"/>
    </row>
    <row r="3" spans="1:8">
      <c r="A3" s="2"/>
      <c r="B3" s="3"/>
      <c r="C3" s="6"/>
      <c r="D3" s="7"/>
      <c r="E3" s="80"/>
      <c r="F3" s="80"/>
      <c r="G3" s="80"/>
      <c r="H3" s="80"/>
    </row>
    <row r="4" spans="1:8" ht="15" customHeight="1" thickBot="1">
      <c r="A4" s="7" t="s">
        <v>202</v>
      </c>
      <c r="B4" s="178" t="s">
        <v>302</v>
      </c>
      <c r="D4" s="81" t="s">
        <v>73</v>
      </c>
    </row>
    <row r="5" spans="1:8" ht="15" customHeight="1">
      <c r="A5" s="276" t="s">
        <v>6</v>
      </c>
      <c r="B5" s="277"/>
      <c r="C5" s="401" t="s">
        <v>519</v>
      </c>
      <c r="D5" s="402" t="s">
        <v>505</v>
      </c>
    </row>
    <row r="6" spans="1:8" ht="15" customHeight="1">
      <c r="A6" s="82">
        <v>1</v>
      </c>
      <c r="B6" s="392" t="s">
        <v>306</v>
      </c>
      <c r="C6" s="394">
        <v>47027602.596000001</v>
      </c>
      <c r="D6" s="395">
        <v>52600744.801999986</v>
      </c>
    </row>
    <row r="7" spans="1:8" ht="15" customHeight="1">
      <c r="A7" s="82">
        <v>1.1000000000000001</v>
      </c>
      <c r="B7" s="392" t="s">
        <v>484</v>
      </c>
      <c r="C7" s="396">
        <v>45685679.796000004</v>
      </c>
      <c r="D7" s="397">
        <v>51287279.101999983</v>
      </c>
    </row>
    <row r="8" spans="1:8">
      <c r="A8" s="82" t="s">
        <v>14</v>
      </c>
      <c r="B8" s="392" t="s">
        <v>201</v>
      </c>
      <c r="C8" s="396">
        <v>0</v>
      </c>
      <c r="D8" s="397">
        <v>0</v>
      </c>
    </row>
    <row r="9" spans="1:8" ht="15" customHeight="1">
      <c r="A9" s="82">
        <v>1.2</v>
      </c>
      <c r="B9" s="393" t="s">
        <v>200</v>
      </c>
      <c r="C9" s="396">
        <v>155552</v>
      </c>
      <c r="D9" s="397">
        <v>32845</v>
      </c>
    </row>
    <row r="10" spans="1:8" ht="15" customHeight="1">
      <c r="A10" s="82">
        <v>1.3</v>
      </c>
      <c r="B10" s="392" t="s">
        <v>28</v>
      </c>
      <c r="C10" s="398">
        <v>1186370.8</v>
      </c>
      <c r="D10" s="397">
        <v>1280620.7</v>
      </c>
    </row>
    <row r="11" spans="1:8" ht="15" customHeight="1">
      <c r="A11" s="82">
        <v>2</v>
      </c>
      <c r="B11" s="392" t="s">
        <v>303</v>
      </c>
      <c r="C11" s="396">
        <v>6364757.3458320005</v>
      </c>
      <c r="D11" s="397">
        <v>3444596.0878950004</v>
      </c>
    </row>
    <row r="12" spans="1:8" ht="15" customHeight="1">
      <c r="A12" s="82">
        <v>3</v>
      </c>
      <c r="B12" s="392" t="s">
        <v>304</v>
      </c>
      <c r="C12" s="398">
        <v>8965463</v>
      </c>
      <c r="D12" s="397">
        <v>8965463</v>
      </c>
    </row>
    <row r="13" spans="1:8" ht="15" customHeight="1" thickBot="1">
      <c r="A13" s="84">
        <v>4</v>
      </c>
      <c r="B13" s="85" t="s">
        <v>305</v>
      </c>
      <c r="C13" s="399">
        <v>62357822.941831999</v>
      </c>
      <c r="D13" s="400">
        <v>65010803.889894985</v>
      </c>
    </row>
    <row r="14" spans="1:8">
      <c r="B14" s="88"/>
    </row>
    <row r="15" spans="1:8" ht="26.4">
      <c r="B15" s="89" t="s">
        <v>485</v>
      </c>
    </row>
    <row r="16" spans="1:8">
      <c r="B16" s="89"/>
    </row>
    <row r="17" spans="1:4" ht="10.199999999999999">
      <c r="A17" s="46"/>
      <c r="B17" s="46"/>
      <c r="C17" s="46"/>
      <c r="D17" s="46"/>
    </row>
    <row r="18" spans="1:4" ht="10.199999999999999">
      <c r="A18" s="46"/>
      <c r="B18" s="46"/>
      <c r="C18" s="46"/>
      <c r="D18" s="46"/>
    </row>
    <row r="19" spans="1:4" ht="10.199999999999999">
      <c r="A19" s="46"/>
      <c r="B19" s="46"/>
      <c r="C19" s="46"/>
      <c r="D19" s="46"/>
    </row>
    <row r="20" spans="1:4" ht="10.199999999999999">
      <c r="A20" s="46"/>
      <c r="B20" s="46"/>
      <c r="C20" s="46"/>
      <c r="D20" s="46"/>
    </row>
    <row r="21" spans="1:4" ht="10.199999999999999">
      <c r="A21" s="46"/>
      <c r="B21" s="46"/>
      <c r="C21" s="46"/>
      <c r="D21" s="46"/>
    </row>
    <row r="22" spans="1:4" ht="10.199999999999999">
      <c r="A22" s="46"/>
      <c r="B22" s="46"/>
      <c r="C22" s="46"/>
      <c r="D22" s="46"/>
    </row>
    <row r="23" spans="1:4" ht="10.199999999999999">
      <c r="A23" s="46"/>
      <c r="B23" s="46"/>
      <c r="C23" s="46"/>
      <c r="D23" s="46"/>
    </row>
    <row r="24" spans="1:4" ht="10.199999999999999">
      <c r="A24" s="46"/>
      <c r="B24" s="46"/>
      <c r="C24" s="46"/>
      <c r="D24" s="46"/>
    </row>
    <row r="25" spans="1:4" ht="10.199999999999999">
      <c r="A25" s="46"/>
      <c r="B25" s="46"/>
      <c r="C25" s="46"/>
      <c r="D25" s="46"/>
    </row>
    <row r="26" spans="1:4" ht="10.199999999999999">
      <c r="A26" s="46"/>
      <c r="B26" s="46"/>
      <c r="C26" s="46"/>
      <c r="D26" s="46"/>
    </row>
    <row r="27" spans="1:4" ht="10.199999999999999">
      <c r="A27" s="46"/>
      <c r="B27" s="46"/>
      <c r="C27" s="46"/>
      <c r="D27" s="46"/>
    </row>
    <row r="28" spans="1:4" ht="10.199999999999999">
      <c r="A28" s="46"/>
      <c r="B28" s="46"/>
      <c r="C28" s="46"/>
      <c r="D28" s="46"/>
    </row>
    <row r="29" spans="1:4" ht="10.199999999999999">
      <c r="A29" s="46"/>
      <c r="B29" s="46"/>
      <c r="C29" s="46"/>
      <c r="D29" s="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Normal="100" workbookViewId="0">
      <pane xSplit="1" ySplit="4" topLeftCell="B5" activePane="bottomRight" state="frozen"/>
      <selection activeCell="B3" sqref="B3"/>
      <selection pane="topRight" activeCell="B3" sqref="B3"/>
      <selection pane="bottomLeft" activeCell="B3" sqref="B3"/>
      <selection pane="bottomRight" activeCell="A7" sqref="A7:C26"/>
    </sheetView>
  </sheetViews>
  <sheetFormatPr defaultColWidth="9.21875" defaultRowHeight="13.8"/>
  <cols>
    <col min="1" max="1" width="9.5546875" style="4" bestFit="1" customWidth="1"/>
    <col min="2" max="2" width="90.44140625" style="4" bestFit="1" customWidth="1"/>
    <col min="3" max="3" width="9.21875" style="4"/>
    <col min="4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'5. RWA '!B2</f>
        <v>44012</v>
      </c>
    </row>
    <row r="4" spans="1:8" ht="16.5" customHeight="1" thickBot="1">
      <c r="A4" s="90" t="s">
        <v>80</v>
      </c>
      <c r="B4" s="91" t="s">
        <v>272</v>
      </c>
      <c r="C4" s="92"/>
    </row>
    <row r="5" spans="1:8">
      <c r="A5" s="93"/>
      <c r="B5" s="542" t="s">
        <v>81</v>
      </c>
      <c r="C5" s="543"/>
    </row>
    <row r="6" spans="1:8">
      <c r="A6" s="480"/>
      <c r="B6" s="481"/>
      <c r="C6" s="482"/>
    </row>
    <row r="7" spans="1:8">
      <c r="A7" s="94">
        <v>1</v>
      </c>
      <c r="B7" s="483" t="s">
        <v>494</v>
      </c>
      <c r="C7" s="484"/>
    </row>
    <row r="8" spans="1:8">
      <c r="A8" s="94">
        <v>2</v>
      </c>
      <c r="B8" s="483" t="s">
        <v>495</v>
      </c>
      <c r="C8" s="484"/>
    </row>
    <row r="9" spans="1:8">
      <c r="A9" s="94">
        <v>3</v>
      </c>
      <c r="B9" s="483" t="s">
        <v>496</v>
      </c>
      <c r="C9" s="484"/>
    </row>
    <row r="10" spans="1:8">
      <c r="A10" s="94">
        <v>4</v>
      </c>
      <c r="B10" s="483" t="s">
        <v>497</v>
      </c>
      <c r="C10" s="484"/>
    </row>
    <row r="11" spans="1:8">
      <c r="A11" s="94">
        <v>5</v>
      </c>
      <c r="B11" s="483" t="s">
        <v>498</v>
      </c>
      <c r="C11" s="484"/>
    </row>
    <row r="12" spans="1:8">
      <c r="A12" s="94"/>
      <c r="B12" s="483"/>
      <c r="C12" s="484"/>
      <c r="H12" s="95"/>
    </row>
    <row r="13" spans="1:8">
      <c r="A13" s="94"/>
      <c r="B13" s="544"/>
      <c r="C13" s="545"/>
    </row>
    <row r="14" spans="1:8">
      <c r="A14" s="94"/>
      <c r="B14" s="546" t="s">
        <v>82</v>
      </c>
      <c r="C14" s="547"/>
    </row>
    <row r="15" spans="1:8">
      <c r="A15" s="94">
        <v>1</v>
      </c>
      <c r="B15" s="483" t="s">
        <v>499</v>
      </c>
      <c r="C15" s="485"/>
    </row>
    <row r="16" spans="1:8">
      <c r="A16" s="94">
        <v>2</v>
      </c>
      <c r="B16" s="483" t="s">
        <v>500</v>
      </c>
      <c r="C16" s="485"/>
    </row>
    <row r="17" spans="1:3">
      <c r="A17" s="94">
        <v>3</v>
      </c>
      <c r="B17" s="483" t="s">
        <v>501</v>
      </c>
      <c r="C17" s="485"/>
    </row>
    <row r="18" spans="1:3">
      <c r="A18" s="94"/>
      <c r="B18" s="483"/>
      <c r="C18" s="486"/>
    </row>
    <row r="19" spans="1:3">
      <c r="A19" s="94"/>
      <c r="B19" s="546" t="s">
        <v>83</v>
      </c>
      <c r="C19" s="547"/>
    </row>
    <row r="20" spans="1:3">
      <c r="A20" s="94">
        <v>1</v>
      </c>
      <c r="B20" s="483" t="s">
        <v>520</v>
      </c>
      <c r="C20" s="487">
        <v>0.99993949999999998</v>
      </c>
    </row>
    <row r="21" spans="1:3">
      <c r="A21" s="94"/>
      <c r="B21" s="483"/>
      <c r="C21" s="484"/>
    </row>
    <row r="22" spans="1:3">
      <c r="A22" s="94"/>
      <c r="B22" s="546" t="s">
        <v>84</v>
      </c>
      <c r="C22" s="547"/>
    </row>
    <row r="23" spans="1:3">
      <c r="A23" s="94">
        <v>1</v>
      </c>
      <c r="B23" s="483" t="s">
        <v>520</v>
      </c>
      <c r="C23" s="487">
        <v>1</v>
      </c>
    </row>
    <row r="24" spans="1:3">
      <c r="A24" s="488">
        <v>1.1000000000000001</v>
      </c>
      <c r="B24" s="489" t="s">
        <v>502</v>
      </c>
      <c r="C24" s="490">
        <v>0.61899999999999999</v>
      </c>
    </row>
    <row r="25" spans="1:3">
      <c r="A25" s="488">
        <v>1.2</v>
      </c>
      <c r="B25" s="489" t="s">
        <v>503</v>
      </c>
      <c r="C25" s="490">
        <v>0.2858</v>
      </c>
    </row>
    <row r="26" spans="1:3">
      <c r="A26" s="488">
        <v>1.3</v>
      </c>
      <c r="B26" s="489" t="s">
        <v>504</v>
      </c>
      <c r="C26" s="490">
        <v>9.5200000000000007E-2</v>
      </c>
    </row>
    <row r="27" spans="1:3" ht="14.4" thickBot="1">
      <c r="A27" s="96"/>
      <c r="B27" s="97"/>
      <c r="C27" s="98"/>
    </row>
  </sheetData>
  <mergeCells count="5">
    <mergeCell ref="B5:C5"/>
    <mergeCell ref="B13:C13"/>
    <mergeCell ref="B14:C14"/>
    <mergeCell ref="B19:C19"/>
    <mergeCell ref="B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15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218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21875" style="4" customWidth="1"/>
    <col min="6" max="6" width="12" style="5" bestFit="1" customWidth="1"/>
    <col min="7" max="7" width="12.5546875" style="5" bestFit="1" customWidth="1"/>
    <col min="8" max="16384" width="9.21875" style="5"/>
  </cols>
  <sheetData>
    <row r="1" spans="1:7">
      <c r="A1" s="325" t="s">
        <v>30</v>
      </c>
      <c r="B1" s="326" t="str">
        <f>'Info '!C2</f>
        <v>JSC Silk Road Bank</v>
      </c>
      <c r="C1" s="112"/>
      <c r="D1" s="112"/>
      <c r="E1" s="112"/>
      <c r="F1" s="15"/>
    </row>
    <row r="2" spans="1:7" s="99" customFormat="1" ht="15.75" customHeight="1">
      <c r="A2" s="325" t="s">
        <v>31</v>
      </c>
      <c r="B2" s="476">
        <f>'6. Administrators-shareholders'!B2</f>
        <v>44012</v>
      </c>
    </row>
    <row r="3" spans="1:7" s="99" customFormat="1" ht="15.75" customHeight="1">
      <c r="A3" s="325"/>
    </row>
    <row r="4" spans="1:7" s="99" customFormat="1" ht="15.75" customHeight="1" thickBot="1">
      <c r="A4" s="327" t="s">
        <v>206</v>
      </c>
      <c r="B4" s="552" t="s">
        <v>352</v>
      </c>
      <c r="C4" s="553"/>
      <c r="D4" s="553"/>
      <c r="E4" s="553"/>
    </row>
    <row r="5" spans="1:7" s="103" customFormat="1" ht="17.55" customHeight="1">
      <c r="A5" s="256"/>
      <c r="B5" s="257"/>
      <c r="C5" s="101" t="s">
        <v>0</v>
      </c>
      <c r="D5" s="101" t="s">
        <v>1</v>
      </c>
      <c r="E5" s="102" t="s">
        <v>2</v>
      </c>
    </row>
    <row r="6" spans="1:7" s="15" customFormat="1" ht="14.55" customHeight="1">
      <c r="A6" s="328"/>
      <c r="B6" s="548" t="s">
        <v>359</v>
      </c>
      <c r="C6" s="548" t="s">
        <v>93</v>
      </c>
      <c r="D6" s="550" t="s">
        <v>205</v>
      </c>
      <c r="E6" s="551"/>
      <c r="G6" s="5"/>
    </row>
    <row r="7" spans="1:7" s="15" customFormat="1" ht="99.6" customHeight="1">
      <c r="A7" s="328"/>
      <c r="B7" s="549"/>
      <c r="C7" s="548"/>
      <c r="D7" s="367" t="s">
        <v>204</v>
      </c>
      <c r="E7" s="368" t="s">
        <v>360</v>
      </c>
      <c r="G7" s="5"/>
    </row>
    <row r="8" spans="1:7">
      <c r="A8" s="329">
        <v>1</v>
      </c>
      <c r="B8" s="369" t="s">
        <v>35</v>
      </c>
      <c r="C8" s="370">
        <v>3213331.71</v>
      </c>
      <c r="D8" s="370"/>
      <c r="E8" s="371">
        <v>3213331.71</v>
      </c>
      <c r="F8" s="15"/>
    </row>
    <row r="9" spans="1:7">
      <c r="A9" s="329">
        <v>2</v>
      </c>
      <c r="B9" s="369" t="s">
        <v>36</v>
      </c>
      <c r="C9" s="370">
        <v>2449599.0700000003</v>
      </c>
      <c r="D9" s="370"/>
      <c r="E9" s="371">
        <v>2449599.0700000003</v>
      </c>
      <c r="F9" s="15"/>
    </row>
    <row r="10" spans="1:7">
      <c r="A10" s="329">
        <v>3</v>
      </c>
      <c r="B10" s="369" t="s">
        <v>37</v>
      </c>
      <c r="C10" s="370">
        <v>12184163.280000001</v>
      </c>
      <c r="D10" s="370"/>
      <c r="E10" s="371">
        <v>12184163.280000001</v>
      </c>
      <c r="F10" s="15"/>
    </row>
    <row r="11" spans="1:7">
      <c r="A11" s="329">
        <v>4</v>
      </c>
      <c r="B11" s="369" t="s">
        <v>38</v>
      </c>
      <c r="C11" s="370">
        <v>0</v>
      </c>
      <c r="D11" s="370"/>
      <c r="E11" s="371">
        <v>0</v>
      </c>
      <c r="F11" s="15"/>
    </row>
    <row r="12" spans="1:7">
      <c r="A12" s="329">
        <v>5</v>
      </c>
      <c r="B12" s="369" t="s">
        <v>39</v>
      </c>
      <c r="C12" s="370">
        <v>39055911.390000001</v>
      </c>
      <c r="D12" s="370"/>
      <c r="E12" s="371">
        <v>39055911.390000001</v>
      </c>
      <c r="F12" s="15"/>
    </row>
    <row r="13" spans="1:7">
      <c r="A13" s="329">
        <v>6.1</v>
      </c>
      <c r="B13" s="372" t="s">
        <v>40</v>
      </c>
      <c r="C13" s="373">
        <v>13908975.130000001</v>
      </c>
      <c r="D13" s="370"/>
      <c r="E13" s="371">
        <v>13908975.130000001</v>
      </c>
      <c r="F13" s="15"/>
    </row>
    <row r="14" spans="1:7">
      <c r="A14" s="329">
        <v>6.2</v>
      </c>
      <c r="B14" s="374" t="s">
        <v>41</v>
      </c>
      <c r="C14" s="373">
        <v>-2102635.5043250001</v>
      </c>
      <c r="D14" s="370"/>
      <c r="E14" s="371">
        <v>-2102635.5043250001</v>
      </c>
      <c r="F14" s="15"/>
    </row>
    <row r="15" spans="1:7">
      <c r="A15" s="329">
        <v>6</v>
      </c>
      <c r="B15" s="369" t="s">
        <v>42</v>
      </c>
      <c r="C15" s="370">
        <v>11806339.625675</v>
      </c>
      <c r="D15" s="370"/>
      <c r="E15" s="371">
        <v>11806339.625675</v>
      </c>
      <c r="F15" s="15"/>
    </row>
    <row r="16" spans="1:7">
      <c r="A16" s="329">
        <v>7</v>
      </c>
      <c r="B16" s="369" t="s">
        <v>43</v>
      </c>
      <c r="C16" s="370">
        <v>1376492.51</v>
      </c>
      <c r="D16" s="370"/>
      <c r="E16" s="371">
        <v>1376492.51</v>
      </c>
      <c r="F16" s="15"/>
    </row>
    <row r="17" spans="1:7">
      <c r="A17" s="329">
        <v>8</v>
      </c>
      <c r="B17" s="369" t="s">
        <v>203</v>
      </c>
      <c r="C17" s="370">
        <v>400745.19</v>
      </c>
      <c r="D17" s="370"/>
      <c r="E17" s="371">
        <v>400745.19</v>
      </c>
      <c r="F17" s="330"/>
      <c r="G17" s="106"/>
    </row>
    <row r="18" spans="1:7">
      <c r="A18" s="329">
        <v>9</v>
      </c>
      <c r="B18" s="369" t="s">
        <v>44</v>
      </c>
      <c r="C18" s="370">
        <v>20000</v>
      </c>
      <c r="D18" s="370"/>
      <c r="E18" s="371">
        <v>20000</v>
      </c>
      <c r="F18" s="15"/>
      <c r="G18" s="106"/>
    </row>
    <row r="19" spans="1:7">
      <c r="A19" s="329">
        <v>10</v>
      </c>
      <c r="B19" s="369" t="s">
        <v>45</v>
      </c>
      <c r="C19" s="370">
        <v>14076866.6</v>
      </c>
      <c r="D19" s="370">
        <v>44618.719999999972</v>
      </c>
      <c r="E19" s="371">
        <v>14032247.879999999</v>
      </c>
      <c r="F19" s="15"/>
      <c r="G19" s="106"/>
    </row>
    <row r="20" spans="1:7">
      <c r="A20" s="329">
        <v>11</v>
      </c>
      <c r="B20" s="369" t="s">
        <v>46</v>
      </c>
      <c r="C20" s="370">
        <v>4963983.7299999995</v>
      </c>
      <c r="D20" s="370"/>
      <c r="E20" s="371">
        <v>4963983.7299999995</v>
      </c>
      <c r="F20" s="15"/>
    </row>
    <row r="21" spans="1:7" ht="27" thickBot="1">
      <c r="A21" s="199"/>
      <c r="B21" s="331" t="s">
        <v>362</v>
      </c>
      <c r="C21" s="258">
        <v>89547433.105675012</v>
      </c>
      <c r="D21" s="258">
        <v>44618.719999999972</v>
      </c>
      <c r="E21" s="375">
        <v>89502814.385675013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07"/>
      <c r="F25" s="5"/>
      <c r="G25" s="5"/>
    </row>
    <row r="26" spans="1:7" s="4" customFormat="1">
      <c r="B26" s="107"/>
      <c r="F26" s="5"/>
      <c r="G26" s="5"/>
    </row>
    <row r="27" spans="1:7" s="4" customFormat="1">
      <c r="B27" s="107"/>
      <c r="F27" s="5"/>
      <c r="G27" s="5"/>
    </row>
    <row r="28" spans="1:7" s="4" customFormat="1">
      <c r="B28" s="107"/>
      <c r="F28" s="5"/>
      <c r="G28" s="5"/>
    </row>
    <row r="29" spans="1:7" s="4" customFormat="1">
      <c r="B29" s="107"/>
      <c r="F29" s="5"/>
      <c r="G29" s="5"/>
    </row>
    <row r="30" spans="1:7" s="4" customFormat="1">
      <c r="B30" s="107"/>
      <c r="F30" s="5"/>
      <c r="G30" s="5"/>
    </row>
    <row r="31" spans="1:7" s="4" customFormat="1">
      <c r="B31" s="107"/>
      <c r="F31" s="5"/>
      <c r="G31" s="5"/>
    </row>
    <row r="32" spans="1:7" s="4" customFormat="1">
      <c r="B32" s="107"/>
      <c r="F32" s="5"/>
      <c r="G32" s="5"/>
    </row>
    <row r="33" spans="2:7" s="4" customFormat="1">
      <c r="B33" s="107"/>
      <c r="F33" s="5"/>
      <c r="G33" s="5"/>
    </row>
    <row r="34" spans="2:7" s="4" customFormat="1">
      <c r="B34" s="107"/>
      <c r="F34" s="5"/>
      <c r="G34" s="5"/>
    </row>
    <row r="35" spans="2:7" s="4" customFormat="1">
      <c r="B35" s="107"/>
      <c r="F35" s="5"/>
      <c r="G35" s="5"/>
    </row>
    <row r="36" spans="2:7" s="4" customFormat="1">
      <c r="B36" s="107"/>
      <c r="F36" s="5"/>
      <c r="G36" s="5"/>
    </row>
    <row r="37" spans="2:7" s="4" customFormat="1">
      <c r="B37" s="10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21875" defaultRowHeight="13.2" outlineLevelRow="1"/>
  <cols>
    <col min="1" max="1" width="9.5546875" style="4" bestFit="1" customWidth="1"/>
    <col min="2" max="2" width="114.21875" style="4" customWidth="1"/>
    <col min="3" max="3" width="18.77734375" style="4" customWidth="1"/>
    <col min="4" max="4" width="25.44140625" style="4" customWidth="1"/>
    <col min="5" max="5" width="24.2187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21875" style="4"/>
  </cols>
  <sheetData>
    <row r="1" spans="1:6">
      <c r="A1" s="2" t="s">
        <v>30</v>
      </c>
      <c r="B1" s="4" t="str">
        <f>'Info '!C2</f>
        <v>JSC Silk Road Bank</v>
      </c>
    </row>
    <row r="2" spans="1:6" s="99" customFormat="1" ht="15.75" customHeight="1">
      <c r="A2" s="2" t="s">
        <v>31</v>
      </c>
      <c r="B2" s="474">
        <f>'7. LI1 '!B2</f>
        <v>44012</v>
      </c>
      <c r="C2" s="4"/>
      <c r="D2" s="4"/>
      <c r="E2" s="4"/>
      <c r="F2" s="4"/>
    </row>
    <row r="3" spans="1:6" s="99" customFormat="1" ht="15.75" customHeight="1">
      <c r="C3" s="4"/>
      <c r="D3" s="4"/>
      <c r="E3" s="4"/>
      <c r="F3" s="4"/>
    </row>
    <row r="4" spans="1:6" s="99" customFormat="1" ht="13.8" thickBot="1">
      <c r="A4" s="99" t="s">
        <v>85</v>
      </c>
      <c r="B4" s="332" t="s">
        <v>339</v>
      </c>
      <c r="C4" s="100" t="s">
        <v>73</v>
      </c>
      <c r="D4" s="4"/>
      <c r="E4" s="4"/>
      <c r="F4" s="4"/>
    </row>
    <row r="5" spans="1:6">
      <c r="A5" s="263">
        <v>1</v>
      </c>
      <c r="B5" s="333" t="s">
        <v>361</v>
      </c>
      <c r="C5" s="264">
        <v>89502814.385675013</v>
      </c>
    </row>
    <row r="6" spans="1:6" s="265" customFormat="1">
      <c r="A6" s="108">
        <v>2.1</v>
      </c>
      <c r="B6" s="260" t="s">
        <v>340</v>
      </c>
      <c r="C6" s="187">
        <v>282067.02</v>
      </c>
    </row>
    <row r="7" spans="1:6" s="88" customFormat="1" outlineLevel="1">
      <c r="A7" s="82">
        <v>2.2000000000000002</v>
      </c>
      <c r="B7" s="83" t="s">
        <v>341</v>
      </c>
      <c r="C7" s="266">
        <v>59318540</v>
      </c>
    </row>
    <row r="8" spans="1:6" s="88" customFormat="1">
      <c r="A8" s="82">
        <v>3</v>
      </c>
      <c r="B8" s="261" t="s">
        <v>342</v>
      </c>
      <c r="C8" s="267">
        <v>149103421.40567499</v>
      </c>
    </row>
    <row r="9" spans="1:6" s="265" customFormat="1">
      <c r="A9" s="108">
        <v>4</v>
      </c>
      <c r="B9" s="110" t="s">
        <v>87</v>
      </c>
      <c r="C9" s="187">
        <v>193706</v>
      </c>
    </row>
    <row r="10" spans="1:6" s="88" customFormat="1" outlineLevel="1">
      <c r="A10" s="82">
        <v>5.0999999999999996</v>
      </c>
      <c r="B10" s="83" t="s">
        <v>343</v>
      </c>
      <c r="C10" s="266">
        <v>-126515.02000000002</v>
      </c>
    </row>
    <row r="11" spans="1:6" s="88" customFormat="1" outlineLevel="1">
      <c r="A11" s="82">
        <v>5.2</v>
      </c>
      <c r="B11" s="83" t="s">
        <v>344</v>
      </c>
      <c r="C11" s="266">
        <v>-58132169.200000003</v>
      </c>
    </row>
    <row r="12" spans="1:6" s="88" customFormat="1">
      <c r="A12" s="82">
        <v>6</v>
      </c>
      <c r="B12" s="259" t="s">
        <v>486</v>
      </c>
      <c r="C12" s="266">
        <v>730221.19</v>
      </c>
    </row>
    <row r="13" spans="1:6" s="88" customFormat="1" ht="13.8" thickBot="1">
      <c r="A13" s="84">
        <v>7</v>
      </c>
      <c r="B13" s="262" t="s">
        <v>290</v>
      </c>
      <c r="C13" s="268">
        <v>91768664.375674978</v>
      </c>
    </row>
    <row r="15" spans="1:6" ht="26.4">
      <c r="A15" s="283"/>
      <c r="B15" s="89" t="s">
        <v>487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C45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21875" defaultRowHeight="13.2"/>
  <cols>
    <col min="1" max="1" width="9.5546875" style="112" bestFit="1" customWidth="1"/>
    <col min="2" max="2" width="132.44140625" style="4" customWidth="1"/>
    <col min="3" max="3" width="18.44140625" style="4" customWidth="1"/>
    <col min="4" max="16384" width="9.21875" style="4"/>
  </cols>
  <sheetData>
    <row r="1" spans="1:3">
      <c r="A1" s="2" t="s">
        <v>30</v>
      </c>
      <c r="B1" s="3" t="str">
        <f>'Info '!C2</f>
        <v>JSC Silk Road Bank</v>
      </c>
    </row>
    <row r="2" spans="1:3" s="99" customFormat="1" ht="15.75" customHeight="1">
      <c r="A2" s="99" t="s">
        <v>31</v>
      </c>
      <c r="B2" s="476">
        <f>'8. LI2'!B2</f>
        <v>44012</v>
      </c>
    </row>
    <row r="3" spans="1:3" s="99" customFormat="1" ht="15.75" customHeight="1"/>
    <row r="4" spans="1:3" ht="13.8" thickBot="1">
      <c r="A4" s="112" t="s">
        <v>250</v>
      </c>
      <c r="B4" s="178" t="s">
        <v>249</v>
      </c>
    </row>
    <row r="5" spans="1:3">
      <c r="A5" s="113" t="s">
        <v>6</v>
      </c>
      <c r="B5" s="114"/>
      <c r="C5" s="115" t="s">
        <v>73</v>
      </c>
    </row>
    <row r="6" spans="1:3">
      <c r="A6" s="116">
        <v>1</v>
      </c>
      <c r="B6" s="117" t="s">
        <v>248</v>
      </c>
      <c r="C6" s="118">
        <v>55462700.079999998</v>
      </c>
    </row>
    <row r="7" spans="1:3">
      <c r="A7" s="116">
        <v>2</v>
      </c>
      <c r="B7" s="119" t="s">
        <v>247</v>
      </c>
      <c r="C7" s="120">
        <v>61146400</v>
      </c>
    </row>
    <row r="8" spans="1:3">
      <c r="A8" s="116">
        <v>3</v>
      </c>
      <c r="B8" s="121" t="s">
        <v>246</v>
      </c>
      <c r="C8" s="120"/>
    </row>
    <row r="9" spans="1:3">
      <c r="A9" s="116">
        <v>4</v>
      </c>
      <c r="B9" s="121" t="s">
        <v>245</v>
      </c>
      <c r="C9" s="120"/>
    </row>
    <row r="10" spans="1:3">
      <c r="A10" s="116">
        <v>5</v>
      </c>
      <c r="B10" s="121" t="s">
        <v>244</v>
      </c>
      <c r="C10" s="120">
        <v>4982432.3</v>
      </c>
    </row>
    <row r="11" spans="1:3">
      <c r="A11" s="116">
        <v>6</v>
      </c>
      <c r="B11" s="122" t="s">
        <v>243</v>
      </c>
      <c r="C11" s="120">
        <v>-10666132.219999999</v>
      </c>
    </row>
    <row r="12" spans="1:3" s="88" customFormat="1">
      <c r="A12" s="116">
        <v>7</v>
      </c>
      <c r="B12" s="117" t="s">
        <v>242</v>
      </c>
      <c r="C12" s="123">
        <v>5027051.0199999996</v>
      </c>
    </row>
    <row r="13" spans="1:3" s="88" customFormat="1">
      <c r="A13" s="116">
        <v>8</v>
      </c>
      <c r="B13" s="124" t="s">
        <v>241</v>
      </c>
      <c r="C13" s="125">
        <v>4982432.3</v>
      </c>
    </row>
    <row r="14" spans="1:3" s="88" customFormat="1" ht="26.4">
      <c r="A14" s="116">
        <v>9</v>
      </c>
      <c r="B14" s="126" t="s">
        <v>240</v>
      </c>
      <c r="C14" s="125"/>
    </row>
    <row r="15" spans="1:3" s="88" customFormat="1">
      <c r="A15" s="116">
        <v>10</v>
      </c>
      <c r="B15" s="127" t="s">
        <v>239</v>
      </c>
      <c r="C15" s="125">
        <v>44618.719999999972</v>
      </c>
    </row>
    <row r="16" spans="1:3" s="88" customFormat="1">
      <c r="A16" s="116">
        <v>11</v>
      </c>
      <c r="B16" s="128" t="s">
        <v>238</v>
      </c>
      <c r="C16" s="125"/>
    </row>
    <row r="17" spans="1:3" s="88" customFormat="1">
      <c r="A17" s="116">
        <v>12</v>
      </c>
      <c r="B17" s="127" t="s">
        <v>237</v>
      </c>
      <c r="C17" s="125"/>
    </row>
    <row r="18" spans="1:3" s="88" customFormat="1">
      <c r="A18" s="116">
        <v>13</v>
      </c>
      <c r="B18" s="127" t="s">
        <v>236</v>
      </c>
      <c r="C18" s="125"/>
    </row>
    <row r="19" spans="1:3" s="88" customFormat="1">
      <c r="A19" s="116">
        <v>14</v>
      </c>
      <c r="B19" s="127" t="s">
        <v>235</v>
      </c>
      <c r="C19" s="125"/>
    </row>
    <row r="20" spans="1:3" s="88" customFormat="1">
      <c r="A20" s="116">
        <v>15</v>
      </c>
      <c r="B20" s="127" t="s">
        <v>234</v>
      </c>
      <c r="C20" s="125"/>
    </row>
    <row r="21" spans="1:3" s="88" customFormat="1" ht="26.4">
      <c r="A21" s="116">
        <v>16</v>
      </c>
      <c r="B21" s="126" t="s">
        <v>233</v>
      </c>
      <c r="C21" s="125"/>
    </row>
    <row r="22" spans="1:3" s="88" customFormat="1">
      <c r="A22" s="116">
        <v>17</v>
      </c>
      <c r="B22" s="129" t="s">
        <v>232</v>
      </c>
      <c r="C22" s="125"/>
    </row>
    <row r="23" spans="1:3" s="88" customFormat="1">
      <c r="A23" s="116">
        <v>18</v>
      </c>
      <c r="B23" s="126" t="s">
        <v>231</v>
      </c>
      <c r="C23" s="125"/>
    </row>
    <row r="24" spans="1:3" s="88" customFormat="1" ht="26.4">
      <c r="A24" s="116">
        <v>19</v>
      </c>
      <c r="B24" s="126" t="s">
        <v>208</v>
      </c>
      <c r="C24" s="125"/>
    </row>
    <row r="25" spans="1:3" s="88" customFormat="1">
      <c r="A25" s="116">
        <v>20</v>
      </c>
      <c r="B25" s="130" t="s">
        <v>230</v>
      </c>
      <c r="C25" s="125"/>
    </row>
    <row r="26" spans="1:3" s="88" customFormat="1">
      <c r="A26" s="116">
        <v>21</v>
      </c>
      <c r="B26" s="130" t="s">
        <v>229</v>
      </c>
      <c r="C26" s="125"/>
    </row>
    <row r="27" spans="1:3" s="88" customFormat="1">
      <c r="A27" s="116">
        <v>22</v>
      </c>
      <c r="B27" s="130" t="s">
        <v>228</v>
      </c>
      <c r="C27" s="125"/>
    </row>
    <row r="28" spans="1:3" s="88" customFormat="1">
      <c r="A28" s="116">
        <v>23</v>
      </c>
      <c r="B28" s="131" t="s">
        <v>227</v>
      </c>
      <c r="C28" s="123">
        <v>50435649.060000002</v>
      </c>
    </row>
    <row r="29" spans="1:3" s="88" customFormat="1">
      <c r="A29" s="132"/>
      <c r="B29" s="133"/>
      <c r="C29" s="125"/>
    </row>
    <row r="30" spans="1:3" s="88" customFormat="1">
      <c r="A30" s="132">
        <v>24</v>
      </c>
      <c r="B30" s="131" t="s">
        <v>226</v>
      </c>
      <c r="C30" s="123">
        <v>0</v>
      </c>
    </row>
    <row r="31" spans="1:3" s="88" customFormat="1">
      <c r="A31" s="132">
        <v>25</v>
      </c>
      <c r="B31" s="121" t="s">
        <v>225</v>
      </c>
      <c r="C31" s="134">
        <v>0</v>
      </c>
    </row>
    <row r="32" spans="1:3" s="88" customFormat="1">
      <c r="A32" s="132">
        <v>26</v>
      </c>
      <c r="B32" s="135" t="s">
        <v>307</v>
      </c>
      <c r="C32" s="125"/>
    </row>
    <row r="33" spans="1:3" s="88" customFormat="1">
      <c r="A33" s="132">
        <v>27</v>
      </c>
      <c r="B33" s="135" t="s">
        <v>224</v>
      </c>
      <c r="C33" s="125"/>
    </row>
    <row r="34" spans="1:3" s="88" customFormat="1">
      <c r="A34" s="132">
        <v>28</v>
      </c>
      <c r="B34" s="121" t="s">
        <v>223</v>
      </c>
      <c r="C34" s="125"/>
    </row>
    <row r="35" spans="1:3" s="88" customFormat="1">
      <c r="A35" s="132">
        <v>29</v>
      </c>
      <c r="B35" s="131" t="s">
        <v>222</v>
      </c>
      <c r="C35" s="123">
        <v>0</v>
      </c>
    </row>
    <row r="36" spans="1:3" s="88" customFormat="1">
      <c r="A36" s="132">
        <v>30</v>
      </c>
      <c r="B36" s="126" t="s">
        <v>221</v>
      </c>
      <c r="C36" s="125"/>
    </row>
    <row r="37" spans="1:3" s="88" customFormat="1">
      <c r="A37" s="132">
        <v>31</v>
      </c>
      <c r="B37" s="127" t="s">
        <v>220</v>
      </c>
      <c r="C37" s="125"/>
    </row>
    <row r="38" spans="1:3" s="88" customFormat="1">
      <c r="A38" s="132">
        <v>32</v>
      </c>
      <c r="B38" s="126" t="s">
        <v>219</v>
      </c>
      <c r="C38" s="125"/>
    </row>
    <row r="39" spans="1:3" s="88" customFormat="1" ht="26.4">
      <c r="A39" s="132">
        <v>33</v>
      </c>
      <c r="B39" s="126" t="s">
        <v>208</v>
      </c>
      <c r="C39" s="125"/>
    </row>
    <row r="40" spans="1:3" s="88" customFormat="1">
      <c r="A40" s="132">
        <v>34</v>
      </c>
      <c r="B40" s="130" t="s">
        <v>218</v>
      </c>
      <c r="C40" s="125"/>
    </row>
    <row r="41" spans="1:3" s="88" customFormat="1">
      <c r="A41" s="132">
        <v>35</v>
      </c>
      <c r="B41" s="131" t="s">
        <v>217</v>
      </c>
      <c r="C41" s="123">
        <v>0</v>
      </c>
    </row>
    <row r="42" spans="1:3" s="88" customFormat="1">
      <c r="A42" s="132"/>
      <c r="B42" s="133"/>
      <c r="C42" s="125"/>
    </row>
    <row r="43" spans="1:3" s="88" customFormat="1">
      <c r="A43" s="132">
        <v>36</v>
      </c>
      <c r="B43" s="136" t="s">
        <v>216</v>
      </c>
      <c r="C43" s="123">
        <v>193706</v>
      </c>
    </row>
    <row r="44" spans="1:3" s="88" customFormat="1">
      <c r="A44" s="132">
        <v>37</v>
      </c>
      <c r="B44" s="121" t="s">
        <v>215</v>
      </c>
      <c r="C44" s="125"/>
    </row>
    <row r="45" spans="1:3" s="88" customFormat="1">
      <c r="A45" s="132">
        <v>38</v>
      </c>
      <c r="B45" s="121" t="s">
        <v>214</v>
      </c>
      <c r="C45" s="125"/>
    </row>
    <row r="46" spans="1:3" s="88" customFormat="1">
      <c r="A46" s="132">
        <v>39</v>
      </c>
      <c r="B46" s="121" t="s">
        <v>213</v>
      </c>
      <c r="C46" s="125">
        <v>193706</v>
      </c>
    </row>
    <row r="47" spans="1:3" s="88" customFormat="1">
      <c r="A47" s="132">
        <v>40</v>
      </c>
      <c r="B47" s="136" t="s">
        <v>212</v>
      </c>
      <c r="C47" s="123">
        <v>0</v>
      </c>
    </row>
    <row r="48" spans="1:3" s="88" customFormat="1">
      <c r="A48" s="132">
        <v>41</v>
      </c>
      <c r="B48" s="126" t="s">
        <v>211</v>
      </c>
      <c r="C48" s="125"/>
    </row>
    <row r="49" spans="1:3" s="88" customFormat="1">
      <c r="A49" s="132">
        <v>42</v>
      </c>
      <c r="B49" s="127" t="s">
        <v>210</v>
      </c>
      <c r="C49" s="125"/>
    </row>
    <row r="50" spans="1:3" s="88" customFormat="1">
      <c r="A50" s="132">
        <v>43</v>
      </c>
      <c r="B50" s="126" t="s">
        <v>209</v>
      </c>
      <c r="C50" s="125"/>
    </row>
    <row r="51" spans="1:3" s="88" customFormat="1" ht="26.4">
      <c r="A51" s="132">
        <v>44</v>
      </c>
      <c r="B51" s="126" t="s">
        <v>208</v>
      </c>
      <c r="C51" s="125"/>
    </row>
    <row r="52" spans="1:3" s="88" customFormat="1" ht="13.8" thickBot="1">
      <c r="A52" s="137">
        <v>45</v>
      </c>
      <c r="B52" s="138" t="s">
        <v>207</v>
      </c>
      <c r="C52" s="139">
        <v>193706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23"/>
  <sheetViews>
    <sheetView topLeftCell="A7" workbookViewId="0">
      <selection activeCell="C19" sqref="C19:D21"/>
    </sheetView>
  </sheetViews>
  <sheetFormatPr defaultColWidth="9.21875" defaultRowHeight="13.8"/>
  <cols>
    <col min="1" max="1" width="9.44140625" style="311" bestFit="1" customWidth="1"/>
    <col min="2" max="2" width="59" style="311" customWidth="1"/>
    <col min="3" max="3" width="16.77734375" style="311" bestFit="1" customWidth="1"/>
    <col min="4" max="4" width="13.21875" style="311" bestFit="1" customWidth="1"/>
    <col min="5" max="16384" width="9.21875" style="311"/>
  </cols>
  <sheetData>
    <row r="1" spans="1:4">
      <c r="A1" s="377" t="s">
        <v>30</v>
      </c>
      <c r="B1" s="378" t="str">
        <f>'Info '!C2</f>
        <v>JSC Silk Road Bank</v>
      </c>
    </row>
    <row r="2" spans="1:4" s="278" customFormat="1" ht="15.75" customHeight="1">
      <c r="A2" s="278" t="s">
        <v>31</v>
      </c>
      <c r="B2" s="477">
        <f>'9.Capital'!B2</f>
        <v>44012</v>
      </c>
    </row>
    <row r="3" spans="1:4" s="278" customFormat="1" ht="15.75" customHeight="1"/>
    <row r="4" spans="1:4" ht="14.4" thickBot="1">
      <c r="A4" s="336" t="s">
        <v>409</v>
      </c>
      <c r="B4" s="386" t="s">
        <v>410</v>
      </c>
    </row>
    <row r="5" spans="1:4" s="387" customFormat="1" ht="12.75" customHeight="1">
      <c r="A5" s="464"/>
      <c r="B5" s="465" t="s">
        <v>413</v>
      </c>
      <c r="C5" s="379" t="s">
        <v>411</v>
      </c>
      <c r="D5" s="380" t="s">
        <v>412</v>
      </c>
    </row>
    <row r="6" spans="1:4" s="388" customFormat="1">
      <c r="A6" s="381">
        <v>1</v>
      </c>
      <c r="B6" s="456" t="s">
        <v>414</v>
      </c>
      <c r="C6" s="456"/>
      <c r="D6" s="382"/>
    </row>
    <row r="7" spans="1:4" s="388" customFormat="1">
      <c r="A7" s="383" t="s">
        <v>400</v>
      </c>
      <c r="B7" s="457" t="s">
        <v>415</v>
      </c>
      <c r="C7" s="448">
        <v>4.4999999999999998E-2</v>
      </c>
      <c r="D7" s="449">
        <v>2806102.0323824398</v>
      </c>
    </row>
    <row r="8" spans="1:4" s="388" customFormat="1">
      <c r="A8" s="383" t="s">
        <v>401</v>
      </c>
      <c r="B8" s="457" t="s">
        <v>416</v>
      </c>
      <c r="C8" s="450">
        <v>0.06</v>
      </c>
      <c r="D8" s="449">
        <v>3741469.3765099198</v>
      </c>
    </row>
    <row r="9" spans="1:4" s="388" customFormat="1">
      <c r="A9" s="383" t="s">
        <v>402</v>
      </c>
      <c r="B9" s="457" t="s">
        <v>417</v>
      </c>
      <c r="C9" s="450">
        <v>0.08</v>
      </c>
      <c r="D9" s="449">
        <v>4988625.83534656</v>
      </c>
    </row>
    <row r="10" spans="1:4" s="388" customFormat="1">
      <c r="A10" s="381" t="s">
        <v>403</v>
      </c>
      <c r="B10" s="456" t="s">
        <v>418</v>
      </c>
      <c r="C10" s="451"/>
      <c r="D10" s="458"/>
    </row>
    <row r="11" spans="1:4" s="389" customFormat="1">
      <c r="A11" s="384" t="s">
        <v>404</v>
      </c>
      <c r="B11" s="447" t="s">
        <v>483</v>
      </c>
      <c r="C11" s="452">
        <v>0</v>
      </c>
      <c r="D11" s="449">
        <v>0</v>
      </c>
    </row>
    <row r="12" spans="1:4" s="389" customFormat="1">
      <c r="A12" s="384" t="s">
        <v>405</v>
      </c>
      <c r="B12" s="447" t="s">
        <v>419</v>
      </c>
      <c r="C12" s="452">
        <v>0</v>
      </c>
      <c r="D12" s="449">
        <v>0</v>
      </c>
    </row>
    <row r="13" spans="1:4" s="389" customFormat="1">
      <c r="A13" s="384" t="s">
        <v>406</v>
      </c>
      <c r="B13" s="447" t="s">
        <v>420</v>
      </c>
      <c r="C13" s="452">
        <v>0</v>
      </c>
      <c r="D13" s="449">
        <v>0</v>
      </c>
    </row>
    <row r="14" spans="1:4" s="389" customFormat="1">
      <c r="A14" s="381" t="s">
        <v>407</v>
      </c>
      <c r="B14" s="456" t="s">
        <v>480</v>
      </c>
      <c r="C14" s="453"/>
      <c r="D14" s="459"/>
    </row>
    <row r="15" spans="1:4" s="389" customFormat="1">
      <c r="A15" s="384">
        <v>3.1</v>
      </c>
      <c r="B15" s="447" t="s">
        <v>425</v>
      </c>
      <c r="C15" s="452">
        <v>2.0601378288278759E-2</v>
      </c>
      <c r="D15" s="449">
        <v>1284657.0996581889</v>
      </c>
    </row>
    <row r="16" spans="1:4" s="389" customFormat="1">
      <c r="A16" s="384">
        <v>3.2</v>
      </c>
      <c r="B16" s="447" t="s">
        <v>426</v>
      </c>
      <c r="C16" s="452">
        <v>2.7473531723830338E-2</v>
      </c>
      <c r="D16" s="449">
        <v>1713189.6268214169</v>
      </c>
    </row>
    <row r="17" spans="1:6" s="388" customFormat="1">
      <c r="A17" s="384">
        <v>3.3</v>
      </c>
      <c r="B17" s="447" t="s">
        <v>427</v>
      </c>
      <c r="C17" s="452">
        <v>0.13322010356575639</v>
      </c>
      <c r="D17" s="449">
        <v>8307315.630445959</v>
      </c>
    </row>
    <row r="18" spans="1:6" s="387" customFormat="1" ht="12.75" customHeight="1">
      <c r="A18" s="462"/>
      <c r="B18" s="463" t="s">
        <v>479</v>
      </c>
      <c r="C18" s="454" t="s">
        <v>411</v>
      </c>
      <c r="D18" s="460" t="s">
        <v>412</v>
      </c>
    </row>
    <row r="19" spans="1:6" s="388" customFormat="1">
      <c r="A19" s="385">
        <v>4</v>
      </c>
      <c r="B19" s="447" t="s">
        <v>421</v>
      </c>
      <c r="C19" s="452">
        <v>6.560137828827875E-2</v>
      </c>
      <c r="D19" s="449">
        <v>4090759.1320406282</v>
      </c>
    </row>
    <row r="20" spans="1:6" s="388" customFormat="1">
      <c r="A20" s="385">
        <v>5</v>
      </c>
      <c r="B20" s="447" t="s">
        <v>140</v>
      </c>
      <c r="C20" s="452">
        <v>8.7473531723830336E-2</v>
      </c>
      <c r="D20" s="449">
        <v>5454659.0033313362</v>
      </c>
    </row>
    <row r="21" spans="1:6" s="388" customFormat="1" ht="14.4" thickBot="1">
      <c r="A21" s="390" t="s">
        <v>408</v>
      </c>
      <c r="B21" s="391" t="s">
        <v>422</v>
      </c>
      <c r="C21" s="455">
        <v>0.21322010356575638</v>
      </c>
      <c r="D21" s="461">
        <v>13295941.465792518</v>
      </c>
    </row>
    <row r="22" spans="1:6">
      <c r="F22" s="336"/>
    </row>
    <row r="23" spans="1:6" ht="53.4">
      <c r="B23" s="335" t="s">
        <v>482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zoomScale="85" zoomScaleNormal="85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5"/>
    </sheetView>
  </sheetViews>
  <sheetFormatPr defaultColWidth="9.21875" defaultRowHeight="13.8"/>
  <cols>
    <col min="1" max="1" width="10.77734375" style="4" customWidth="1"/>
    <col min="2" max="2" width="91.77734375" style="4" customWidth="1"/>
    <col min="3" max="3" width="53.21875" style="4" customWidth="1"/>
    <col min="4" max="4" width="32.21875" style="4" customWidth="1"/>
    <col min="5" max="5" width="9.44140625" style="5" customWidth="1"/>
    <col min="6" max="16384" width="9.21875" style="5"/>
  </cols>
  <sheetData>
    <row r="1" spans="1:6">
      <c r="A1" s="2" t="s">
        <v>30</v>
      </c>
      <c r="B1" s="3" t="str">
        <f>'Info '!C2</f>
        <v>JSC Silk Road Bank</v>
      </c>
      <c r="E1" s="4"/>
      <c r="F1" s="4"/>
    </row>
    <row r="2" spans="1:6" s="99" customFormat="1" ht="15.75" customHeight="1">
      <c r="A2" s="2" t="s">
        <v>31</v>
      </c>
      <c r="B2" s="476">
        <f>'9.1. Capital Requirements'!B2</f>
        <v>44012</v>
      </c>
    </row>
    <row r="3" spans="1:6" s="99" customFormat="1" ht="15.75" customHeight="1">
      <c r="A3" s="140"/>
    </row>
    <row r="4" spans="1:6" s="99" customFormat="1" ht="15.75" customHeight="1" thickBot="1">
      <c r="A4" s="99" t="s">
        <v>86</v>
      </c>
      <c r="B4" s="269" t="s">
        <v>291</v>
      </c>
      <c r="D4" s="48" t="s">
        <v>73</v>
      </c>
    </row>
    <row r="5" spans="1:6" ht="26.4">
      <c r="A5" s="141" t="s">
        <v>6</v>
      </c>
      <c r="B5" s="300" t="s">
        <v>345</v>
      </c>
      <c r="C5" s="142" t="s">
        <v>93</v>
      </c>
      <c r="D5" s="143" t="s">
        <v>94</v>
      </c>
    </row>
    <row r="6" spans="1:6">
      <c r="A6" s="105">
        <v>1</v>
      </c>
      <c r="B6" s="144" t="s">
        <v>35</v>
      </c>
      <c r="C6" s="145">
        <v>3213331.71</v>
      </c>
      <c r="D6" s="146"/>
      <c r="E6" s="147"/>
    </row>
    <row r="7" spans="1:6">
      <c r="A7" s="105">
        <v>2</v>
      </c>
      <c r="B7" s="148" t="s">
        <v>36</v>
      </c>
      <c r="C7" s="149">
        <v>2449599.0700000003</v>
      </c>
      <c r="D7" s="150"/>
      <c r="E7" s="147"/>
    </row>
    <row r="8" spans="1:6">
      <c r="A8" s="105">
        <v>3</v>
      </c>
      <c r="B8" s="148" t="s">
        <v>37</v>
      </c>
      <c r="C8" s="149">
        <v>12184163.280000001</v>
      </c>
      <c r="D8" s="150"/>
      <c r="E8" s="147"/>
    </row>
    <row r="9" spans="1:6">
      <c r="A9" s="105">
        <v>4</v>
      </c>
      <c r="B9" s="148" t="s">
        <v>38</v>
      </c>
      <c r="C9" s="149">
        <v>0</v>
      </c>
      <c r="D9" s="150"/>
      <c r="E9" s="147"/>
    </row>
    <row r="10" spans="1:6">
      <c r="A10" s="105">
        <v>5</v>
      </c>
      <c r="B10" s="148" t="s">
        <v>39</v>
      </c>
      <c r="C10" s="149">
        <v>39055911.390000001</v>
      </c>
      <c r="D10" s="150"/>
      <c r="E10" s="147"/>
    </row>
    <row r="11" spans="1:6" ht="14.4">
      <c r="A11" s="105">
        <v>6.1</v>
      </c>
      <c r="B11" s="270" t="s">
        <v>40</v>
      </c>
      <c r="C11" s="151">
        <v>13908975.130000001</v>
      </c>
      <c r="D11" s="152"/>
      <c r="E11" s="153"/>
    </row>
    <row r="12" spans="1:6" ht="14.4">
      <c r="A12" s="105">
        <v>6.2</v>
      </c>
      <c r="B12" s="271" t="s">
        <v>509</v>
      </c>
      <c r="C12" s="151">
        <v>-2102635.5043250001</v>
      </c>
      <c r="D12" s="152"/>
      <c r="E12" s="153"/>
    </row>
    <row r="13" spans="1:6" ht="14.4">
      <c r="A13" s="105" t="s">
        <v>517</v>
      </c>
      <c r="B13" s="271" t="s">
        <v>512</v>
      </c>
      <c r="C13" s="151">
        <v>-193686.55000000002</v>
      </c>
      <c r="D13" s="156" t="s">
        <v>511</v>
      </c>
      <c r="E13" s="153"/>
    </row>
    <row r="14" spans="1:6" ht="14.4">
      <c r="A14" s="105" t="s">
        <v>518</v>
      </c>
      <c r="B14" s="271" t="s">
        <v>513</v>
      </c>
      <c r="C14" s="151">
        <v>-730221.19</v>
      </c>
      <c r="D14" s="152"/>
      <c r="E14" s="153"/>
    </row>
    <row r="15" spans="1:6">
      <c r="A15" s="105">
        <v>6</v>
      </c>
      <c r="B15" s="148" t="s">
        <v>42</v>
      </c>
      <c r="C15" s="154">
        <v>11806339.625675</v>
      </c>
      <c r="D15" s="150"/>
      <c r="E15" s="147"/>
    </row>
    <row r="16" spans="1:6">
      <c r="A16" s="105">
        <v>7</v>
      </c>
      <c r="B16" s="148" t="s">
        <v>43</v>
      </c>
      <c r="C16" s="149">
        <v>1376492.51</v>
      </c>
      <c r="D16" s="150"/>
      <c r="E16" s="147"/>
    </row>
    <row r="17" spans="1:5">
      <c r="A17" s="105">
        <v>8</v>
      </c>
      <c r="B17" s="298" t="s">
        <v>203</v>
      </c>
      <c r="C17" s="149">
        <v>400745.19</v>
      </c>
      <c r="D17" s="150"/>
      <c r="E17" s="147"/>
    </row>
    <row r="18" spans="1:5">
      <c r="A18" s="105">
        <v>9</v>
      </c>
      <c r="B18" s="148" t="s">
        <v>44</v>
      </c>
      <c r="C18" s="149">
        <v>20000</v>
      </c>
      <c r="D18" s="150"/>
      <c r="E18" s="147"/>
    </row>
    <row r="19" spans="1:5">
      <c r="A19" s="105">
        <v>9.1</v>
      </c>
      <c r="B19" s="155" t="s">
        <v>88</v>
      </c>
      <c r="C19" s="151"/>
      <c r="D19" s="150"/>
      <c r="E19" s="147"/>
    </row>
    <row r="20" spans="1:5">
      <c r="A20" s="105">
        <v>9.1999999999999993</v>
      </c>
      <c r="B20" s="155" t="s">
        <v>89</v>
      </c>
      <c r="C20" s="151"/>
      <c r="D20" s="150"/>
      <c r="E20" s="147"/>
    </row>
    <row r="21" spans="1:5">
      <c r="A21" s="105">
        <v>9.3000000000000007</v>
      </c>
      <c r="B21" s="272" t="s">
        <v>273</v>
      </c>
      <c r="C21" s="151"/>
      <c r="D21" s="150"/>
      <c r="E21" s="147"/>
    </row>
    <row r="22" spans="1:5">
      <c r="A22" s="105">
        <v>10</v>
      </c>
      <c r="B22" s="148" t="s">
        <v>45</v>
      </c>
      <c r="C22" s="149">
        <v>14076866.6</v>
      </c>
      <c r="D22" s="150"/>
      <c r="E22" s="147"/>
    </row>
    <row r="23" spans="1:5">
      <c r="A23" s="105">
        <v>10.1</v>
      </c>
      <c r="B23" s="155" t="s">
        <v>90</v>
      </c>
      <c r="C23" s="149">
        <v>44618.719999999972</v>
      </c>
      <c r="D23" s="156" t="s">
        <v>92</v>
      </c>
      <c r="E23" s="147"/>
    </row>
    <row r="24" spans="1:5">
      <c r="A24" s="105">
        <v>11</v>
      </c>
      <c r="B24" s="515" t="s">
        <v>46</v>
      </c>
      <c r="C24" s="149">
        <v>4963983.7299999995</v>
      </c>
      <c r="D24" s="159"/>
      <c r="E24" s="147"/>
    </row>
    <row r="25" spans="1:5">
      <c r="A25" s="105"/>
      <c r="B25" s="155" t="s">
        <v>510</v>
      </c>
      <c r="C25" s="149">
        <v>-19.440000000000001</v>
      </c>
      <c r="D25" s="156" t="s">
        <v>511</v>
      </c>
      <c r="E25" s="147"/>
    </row>
    <row r="26" spans="1:5">
      <c r="A26" s="105">
        <v>12</v>
      </c>
      <c r="B26" s="160" t="s">
        <v>47</v>
      </c>
      <c r="C26" s="161">
        <v>89547433.105675012</v>
      </c>
      <c r="D26" s="162"/>
      <c r="E26" s="163"/>
    </row>
    <row r="27" spans="1:5">
      <c r="A27" s="105">
        <v>13</v>
      </c>
      <c r="B27" s="148" t="s">
        <v>49</v>
      </c>
      <c r="C27" s="164">
        <v>6110400</v>
      </c>
      <c r="D27" s="165"/>
      <c r="E27" s="147"/>
    </row>
    <row r="28" spans="1:5">
      <c r="A28" s="105">
        <v>14</v>
      </c>
      <c r="B28" s="148" t="s">
        <v>50</v>
      </c>
      <c r="C28" s="149">
        <v>16916530.440000001</v>
      </c>
      <c r="D28" s="150"/>
      <c r="E28" s="147"/>
    </row>
    <row r="29" spans="1:5">
      <c r="A29" s="105">
        <v>15</v>
      </c>
      <c r="B29" s="148" t="s">
        <v>51</v>
      </c>
      <c r="C29" s="149">
        <v>835578.04</v>
      </c>
      <c r="D29" s="150"/>
      <c r="E29" s="147"/>
    </row>
    <row r="30" spans="1:5">
      <c r="A30" s="105">
        <v>16</v>
      </c>
      <c r="B30" s="148" t="s">
        <v>52</v>
      </c>
      <c r="C30" s="149">
        <v>1686156.55</v>
      </c>
      <c r="D30" s="150"/>
      <c r="E30" s="147"/>
    </row>
    <row r="31" spans="1:5">
      <c r="A31" s="105">
        <v>17</v>
      </c>
      <c r="B31" s="148" t="s">
        <v>53</v>
      </c>
      <c r="C31" s="149">
        <v>0</v>
      </c>
      <c r="D31" s="150"/>
      <c r="E31" s="147"/>
    </row>
    <row r="32" spans="1:5">
      <c r="A32" s="105">
        <v>18</v>
      </c>
      <c r="B32" s="148" t="s">
        <v>54</v>
      </c>
      <c r="C32" s="149">
        <v>6500000</v>
      </c>
      <c r="D32" s="150"/>
      <c r="E32" s="147"/>
    </row>
    <row r="33" spans="1:5">
      <c r="A33" s="105">
        <v>19</v>
      </c>
      <c r="B33" s="148" t="s">
        <v>55</v>
      </c>
      <c r="C33" s="149">
        <v>49111.390000000007</v>
      </c>
      <c r="D33" s="150"/>
      <c r="E33" s="147"/>
    </row>
    <row r="34" spans="1:5">
      <c r="A34" s="105">
        <v>20</v>
      </c>
      <c r="B34" s="148" t="s">
        <v>56</v>
      </c>
      <c r="C34" s="149">
        <v>1986956.52</v>
      </c>
      <c r="D34" s="150"/>
      <c r="E34" s="147"/>
    </row>
    <row r="35" spans="1:5">
      <c r="A35" s="105">
        <v>21</v>
      </c>
      <c r="B35" s="157" t="s">
        <v>57</v>
      </c>
      <c r="C35" s="158">
        <v>-3111</v>
      </c>
      <c r="D35" s="159"/>
      <c r="E35" s="147"/>
    </row>
    <row r="36" spans="1:5">
      <c r="A36" s="105">
        <v>21.1</v>
      </c>
      <c r="B36" s="166" t="s">
        <v>91</v>
      </c>
      <c r="C36" s="167">
        <v>0</v>
      </c>
      <c r="D36" s="159"/>
      <c r="E36" s="147"/>
    </row>
    <row r="37" spans="1:5">
      <c r="A37" s="105">
        <v>22</v>
      </c>
      <c r="B37" s="160" t="s">
        <v>58</v>
      </c>
      <c r="C37" s="161">
        <v>34084732.940000005</v>
      </c>
      <c r="D37" s="162"/>
      <c r="E37" s="163"/>
    </row>
    <row r="38" spans="1:5">
      <c r="A38" s="105">
        <v>23</v>
      </c>
      <c r="B38" s="157" t="s">
        <v>60</v>
      </c>
      <c r="C38" s="149">
        <v>61146400</v>
      </c>
      <c r="D38" s="156" t="s">
        <v>514</v>
      </c>
      <c r="E38" s="147"/>
    </row>
    <row r="39" spans="1:5">
      <c r="A39" s="105">
        <v>24</v>
      </c>
      <c r="B39" s="157" t="s">
        <v>61</v>
      </c>
      <c r="C39" s="149"/>
      <c r="D39" s="150"/>
      <c r="E39" s="147"/>
    </row>
    <row r="40" spans="1:5">
      <c r="A40" s="105">
        <v>25</v>
      </c>
      <c r="B40" s="157" t="s">
        <v>62</v>
      </c>
      <c r="C40" s="149"/>
      <c r="D40" s="150"/>
      <c r="E40" s="147"/>
    </row>
    <row r="41" spans="1:5">
      <c r="A41" s="105">
        <v>26</v>
      </c>
      <c r="B41" s="157" t="s">
        <v>63</v>
      </c>
      <c r="C41" s="149"/>
      <c r="D41" s="150"/>
      <c r="E41" s="147"/>
    </row>
    <row r="42" spans="1:5">
      <c r="A42" s="105">
        <v>27</v>
      </c>
      <c r="B42" s="157" t="s">
        <v>64</v>
      </c>
      <c r="C42" s="149"/>
      <c r="D42" s="150"/>
      <c r="E42" s="147"/>
    </row>
    <row r="43" spans="1:5">
      <c r="A43" s="105">
        <v>28</v>
      </c>
      <c r="B43" s="157" t="s">
        <v>65</v>
      </c>
      <c r="C43" s="149">
        <v>-10666132.219999999</v>
      </c>
      <c r="D43" s="156" t="s">
        <v>515</v>
      </c>
      <c r="E43" s="147"/>
    </row>
    <row r="44" spans="1:5">
      <c r="A44" s="105">
        <v>29</v>
      </c>
      <c r="B44" s="157" t="s">
        <v>66</v>
      </c>
      <c r="C44" s="149">
        <v>4982432.3</v>
      </c>
      <c r="D44" s="156" t="s">
        <v>516</v>
      </c>
      <c r="E44" s="147"/>
    </row>
    <row r="45" spans="1:5" ht="14.4" thickBot="1">
      <c r="A45" s="168">
        <v>30</v>
      </c>
      <c r="B45" s="169" t="s">
        <v>271</v>
      </c>
      <c r="C45" s="170">
        <v>55462700.079999998</v>
      </c>
      <c r="D45" s="150"/>
      <c r="E45" s="163"/>
    </row>
    <row r="46" spans="1:5" ht="14.4" thickBot="1">
      <c r="D46" s="1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70" zoomScaleNormal="70" workbookViewId="0">
      <pane xSplit="1" ySplit="4" topLeftCell="H11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21875" style="4" bestFit="1" customWidth="1"/>
    <col min="9" max="9" width="13" style="4" bestFit="1" customWidth="1"/>
    <col min="10" max="10" width="13.21875" style="4" bestFit="1" customWidth="1"/>
    <col min="11" max="11" width="13" style="4" bestFit="1" customWidth="1"/>
    <col min="12" max="16" width="13" style="46" bestFit="1" customWidth="1"/>
    <col min="17" max="17" width="14.77734375" style="46" customWidth="1"/>
    <col min="18" max="18" width="13" style="46" bestFit="1" customWidth="1"/>
    <col min="19" max="19" width="34.77734375" style="46" customWidth="1"/>
    <col min="20" max="16384" width="9.21875" style="46"/>
  </cols>
  <sheetData>
    <row r="1" spans="1:19">
      <c r="A1" s="2" t="s">
        <v>30</v>
      </c>
      <c r="B1" s="4" t="str">
        <f>'Info '!C2</f>
        <v>JSC Silk Road Bank</v>
      </c>
    </row>
    <row r="2" spans="1:19">
      <c r="A2" s="2" t="s">
        <v>31</v>
      </c>
      <c r="B2" s="474">
        <f>'10. CC2'!B2</f>
        <v>44012</v>
      </c>
    </row>
    <row r="4" spans="1:19" ht="27" thickBot="1">
      <c r="A4" s="4" t="s">
        <v>253</v>
      </c>
      <c r="B4" s="322" t="s">
        <v>380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5</v>
      </c>
      <c r="I5" s="305" t="s">
        <v>8</v>
      </c>
      <c r="J5" s="305" t="s">
        <v>9</v>
      </c>
      <c r="K5" s="305" t="s">
        <v>10</v>
      </c>
      <c r="L5" s="305" t="s">
        <v>11</v>
      </c>
      <c r="M5" s="305" t="s">
        <v>12</v>
      </c>
      <c r="N5" s="305" t="s">
        <v>13</v>
      </c>
      <c r="O5" s="305" t="s">
        <v>363</v>
      </c>
      <c r="P5" s="305" t="s">
        <v>364</v>
      </c>
      <c r="Q5" s="305" t="s">
        <v>365</v>
      </c>
      <c r="R5" s="306" t="s">
        <v>366</v>
      </c>
      <c r="S5" s="307" t="s">
        <v>367</v>
      </c>
    </row>
    <row r="6" spans="1:19" s="308" customFormat="1" ht="99" customHeight="1">
      <c r="A6" s="309"/>
      <c r="B6" s="558" t="s">
        <v>368</v>
      </c>
      <c r="C6" s="554">
        <v>0</v>
      </c>
      <c r="D6" s="555"/>
      <c r="E6" s="554">
        <v>0.2</v>
      </c>
      <c r="F6" s="555"/>
      <c r="G6" s="554">
        <v>0.35</v>
      </c>
      <c r="H6" s="555"/>
      <c r="I6" s="554">
        <v>0.5</v>
      </c>
      <c r="J6" s="555"/>
      <c r="K6" s="554">
        <v>0.75</v>
      </c>
      <c r="L6" s="555"/>
      <c r="M6" s="554">
        <v>1</v>
      </c>
      <c r="N6" s="555"/>
      <c r="O6" s="554">
        <v>1.5</v>
      </c>
      <c r="P6" s="555"/>
      <c r="Q6" s="554">
        <v>2.5</v>
      </c>
      <c r="R6" s="555"/>
      <c r="S6" s="556" t="s">
        <v>252</v>
      </c>
    </row>
    <row r="7" spans="1:19" s="308" customFormat="1" ht="30.75" customHeight="1">
      <c r="A7" s="309"/>
      <c r="B7" s="559"/>
      <c r="C7" s="299" t="s">
        <v>255</v>
      </c>
      <c r="D7" s="299" t="s">
        <v>254</v>
      </c>
      <c r="E7" s="299" t="s">
        <v>255</v>
      </c>
      <c r="F7" s="299" t="s">
        <v>254</v>
      </c>
      <c r="G7" s="299" t="s">
        <v>255</v>
      </c>
      <c r="H7" s="299" t="s">
        <v>254</v>
      </c>
      <c r="I7" s="299" t="s">
        <v>255</v>
      </c>
      <c r="J7" s="299" t="s">
        <v>254</v>
      </c>
      <c r="K7" s="299" t="s">
        <v>255</v>
      </c>
      <c r="L7" s="299" t="s">
        <v>254</v>
      </c>
      <c r="M7" s="299" t="s">
        <v>255</v>
      </c>
      <c r="N7" s="299" t="s">
        <v>254</v>
      </c>
      <c r="O7" s="299" t="s">
        <v>255</v>
      </c>
      <c r="P7" s="299" t="s">
        <v>254</v>
      </c>
      <c r="Q7" s="299" t="s">
        <v>255</v>
      </c>
      <c r="R7" s="299" t="s">
        <v>254</v>
      </c>
      <c r="S7" s="557"/>
    </row>
    <row r="8" spans="1:19" s="174" customFormat="1">
      <c r="A8" s="172">
        <v>1</v>
      </c>
      <c r="B8" s="1" t="s">
        <v>96</v>
      </c>
      <c r="C8" s="173">
        <v>34252925.399999999</v>
      </c>
      <c r="D8" s="173"/>
      <c r="E8" s="173">
        <v>0</v>
      </c>
      <c r="F8" s="173"/>
      <c r="G8" s="173">
        <v>0</v>
      </c>
      <c r="H8" s="173"/>
      <c r="I8" s="173">
        <v>0</v>
      </c>
      <c r="J8" s="173"/>
      <c r="K8" s="173">
        <v>0</v>
      </c>
      <c r="L8" s="173"/>
      <c r="M8" s="173">
        <v>2197027.91</v>
      </c>
      <c r="N8" s="173"/>
      <c r="O8" s="173">
        <v>0</v>
      </c>
      <c r="P8" s="173"/>
      <c r="Q8" s="173">
        <v>0</v>
      </c>
      <c r="R8" s="173"/>
      <c r="S8" s="323">
        <v>2197027.91</v>
      </c>
    </row>
    <row r="9" spans="1:19" s="174" customFormat="1">
      <c r="A9" s="172">
        <v>2</v>
      </c>
      <c r="B9" s="1" t="s">
        <v>97</v>
      </c>
      <c r="C9" s="173">
        <v>0</v>
      </c>
      <c r="D9" s="173"/>
      <c r="E9" s="173">
        <v>0</v>
      </c>
      <c r="F9" s="173"/>
      <c r="G9" s="173">
        <v>0</v>
      </c>
      <c r="H9" s="173"/>
      <c r="I9" s="173">
        <v>0</v>
      </c>
      <c r="J9" s="173"/>
      <c r="K9" s="173">
        <v>0</v>
      </c>
      <c r="L9" s="173"/>
      <c r="M9" s="173">
        <v>0</v>
      </c>
      <c r="N9" s="173"/>
      <c r="O9" s="173">
        <v>0</v>
      </c>
      <c r="P9" s="173"/>
      <c r="Q9" s="173">
        <v>0</v>
      </c>
      <c r="R9" s="173"/>
      <c r="S9" s="323">
        <v>0</v>
      </c>
    </row>
    <row r="10" spans="1:19" s="174" customFormat="1">
      <c r="A10" s="172">
        <v>3</v>
      </c>
      <c r="B10" s="1" t="s">
        <v>274</v>
      </c>
      <c r="C10" s="173">
        <v>0</v>
      </c>
      <c r="D10" s="173"/>
      <c r="E10" s="173">
        <v>0</v>
      </c>
      <c r="F10" s="173"/>
      <c r="G10" s="173">
        <v>0</v>
      </c>
      <c r="H10" s="173"/>
      <c r="I10" s="173">
        <v>0</v>
      </c>
      <c r="J10" s="173"/>
      <c r="K10" s="173">
        <v>0</v>
      </c>
      <c r="L10" s="173"/>
      <c r="M10" s="173">
        <v>0</v>
      </c>
      <c r="N10" s="173"/>
      <c r="O10" s="173">
        <v>0</v>
      </c>
      <c r="P10" s="173"/>
      <c r="Q10" s="173">
        <v>0</v>
      </c>
      <c r="R10" s="173"/>
      <c r="S10" s="323">
        <v>0</v>
      </c>
    </row>
    <row r="11" spans="1:19" s="174" customFormat="1">
      <c r="A11" s="172">
        <v>4</v>
      </c>
      <c r="B11" s="1" t="s">
        <v>98</v>
      </c>
      <c r="C11" s="173">
        <v>0</v>
      </c>
      <c r="D11" s="173"/>
      <c r="E11" s="173">
        <v>0</v>
      </c>
      <c r="F11" s="173"/>
      <c r="G11" s="173">
        <v>0</v>
      </c>
      <c r="H11" s="173"/>
      <c r="I11" s="173">
        <v>0</v>
      </c>
      <c r="J11" s="173"/>
      <c r="K11" s="173">
        <v>0</v>
      </c>
      <c r="L11" s="173"/>
      <c r="M11" s="173">
        <v>0</v>
      </c>
      <c r="N11" s="173"/>
      <c r="O11" s="173">
        <v>0</v>
      </c>
      <c r="P11" s="173"/>
      <c r="Q11" s="173">
        <v>0</v>
      </c>
      <c r="R11" s="173"/>
      <c r="S11" s="323">
        <v>0</v>
      </c>
    </row>
    <row r="12" spans="1:19" s="174" customFormat="1">
      <c r="A12" s="172">
        <v>5</v>
      </c>
      <c r="B12" s="1" t="s">
        <v>99</v>
      </c>
      <c r="C12" s="173">
        <v>0</v>
      </c>
      <c r="D12" s="173"/>
      <c r="E12" s="173">
        <v>0</v>
      </c>
      <c r="F12" s="173"/>
      <c r="G12" s="173">
        <v>0</v>
      </c>
      <c r="H12" s="173"/>
      <c r="I12" s="173">
        <v>0</v>
      </c>
      <c r="J12" s="173"/>
      <c r="K12" s="173">
        <v>0</v>
      </c>
      <c r="L12" s="173"/>
      <c r="M12" s="173">
        <v>0</v>
      </c>
      <c r="N12" s="173"/>
      <c r="O12" s="173">
        <v>0</v>
      </c>
      <c r="P12" s="173"/>
      <c r="Q12" s="173">
        <v>0</v>
      </c>
      <c r="R12" s="173"/>
      <c r="S12" s="323">
        <v>0</v>
      </c>
    </row>
    <row r="13" spans="1:19" s="174" customFormat="1">
      <c r="A13" s="172">
        <v>6</v>
      </c>
      <c r="B13" s="1" t="s">
        <v>100</v>
      </c>
      <c r="C13" s="173">
        <v>0</v>
      </c>
      <c r="D13" s="173"/>
      <c r="E13" s="173">
        <v>8615187.8800000008</v>
      </c>
      <c r="F13" s="173"/>
      <c r="G13" s="173">
        <v>0</v>
      </c>
      <c r="H13" s="173"/>
      <c r="I13" s="173">
        <v>0</v>
      </c>
      <c r="J13" s="173"/>
      <c r="K13" s="173">
        <v>0</v>
      </c>
      <c r="L13" s="173"/>
      <c r="M13" s="173">
        <v>3579648.69</v>
      </c>
      <c r="N13" s="173"/>
      <c r="O13" s="173">
        <v>0</v>
      </c>
      <c r="P13" s="173"/>
      <c r="Q13" s="173">
        <v>0</v>
      </c>
      <c r="R13" s="173"/>
      <c r="S13" s="323">
        <v>5302686.2660000008</v>
      </c>
    </row>
    <row r="14" spans="1:19" s="174" customFormat="1">
      <c r="A14" s="172">
        <v>7</v>
      </c>
      <c r="B14" s="1" t="s">
        <v>101</v>
      </c>
      <c r="C14" s="173">
        <v>0</v>
      </c>
      <c r="D14" s="173"/>
      <c r="E14" s="173">
        <v>0</v>
      </c>
      <c r="F14" s="173"/>
      <c r="G14" s="173">
        <v>0</v>
      </c>
      <c r="H14" s="173"/>
      <c r="I14" s="173">
        <v>0</v>
      </c>
      <c r="J14" s="173"/>
      <c r="K14" s="173">
        <v>0</v>
      </c>
      <c r="L14" s="173"/>
      <c r="M14" s="173">
        <v>6805188.1600000029</v>
      </c>
      <c r="N14" s="173">
        <v>155552</v>
      </c>
      <c r="O14" s="173">
        <v>0</v>
      </c>
      <c r="P14" s="173"/>
      <c r="Q14" s="173">
        <v>0</v>
      </c>
      <c r="R14" s="173"/>
      <c r="S14" s="323">
        <v>6960740.1600000029</v>
      </c>
    </row>
    <row r="15" spans="1:19" s="174" customFormat="1">
      <c r="A15" s="172">
        <v>8</v>
      </c>
      <c r="B15" s="1" t="s">
        <v>102</v>
      </c>
      <c r="C15" s="173">
        <v>0</v>
      </c>
      <c r="D15" s="173"/>
      <c r="E15" s="173">
        <v>0</v>
      </c>
      <c r="F15" s="173"/>
      <c r="G15" s="173">
        <v>0</v>
      </c>
      <c r="H15" s="173"/>
      <c r="I15" s="173">
        <v>0</v>
      </c>
      <c r="J15" s="173"/>
      <c r="K15" s="173">
        <v>0</v>
      </c>
      <c r="L15" s="173"/>
      <c r="M15" s="173">
        <v>4100180.68</v>
      </c>
      <c r="N15" s="173"/>
      <c r="O15" s="173">
        <v>0</v>
      </c>
      <c r="P15" s="173"/>
      <c r="Q15" s="173">
        <v>0</v>
      </c>
      <c r="R15" s="173"/>
      <c r="S15" s="323">
        <v>4100180.68</v>
      </c>
    </row>
    <row r="16" spans="1:19" s="174" customFormat="1">
      <c r="A16" s="172">
        <v>9</v>
      </c>
      <c r="B16" s="1" t="s">
        <v>103</v>
      </c>
      <c r="C16" s="173">
        <v>0</v>
      </c>
      <c r="D16" s="173"/>
      <c r="E16" s="173">
        <v>0</v>
      </c>
      <c r="F16" s="173"/>
      <c r="G16" s="173">
        <v>0</v>
      </c>
      <c r="H16" s="173"/>
      <c r="I16" s="173">
        <v>0</v>
      </c>
      <c r="J16" s="173"/>
      <c r="K16" s="173">
        <v>0</v>
      </c>
      <c r="L16" s="173"/>
      <c r="M16" s="173">
        <v>0</v>
      </c>
      <c r="N16" s="173"/>
      <c r="O16" s="173">
        <v>0</v>
      </c>
      <c r="P16" s="173"/>
      <c r="Q16" s="173">
        <v>0</v>
      </c>
      <c r="R16" s="173"/>
      <c r="S16" s="323">
        <v>0</v>
      </c>
    </row>
    <row r="17" spans="1:19" s="174" customFormat="1">
      <c r="A17" s="172">
        <v>10</v>
      </c>
      <c r="B17" s="1" t="s">
        <v>104</v>
      </c>
      <c r="C17" s="173">
        <v>0</v>
      </c>
      <c r="D17" s="173"/>
      <c r="E17" s="173">
        <v>0</v>
      </c>
      <c r="F17" s="173"/>
      <c r="G17" s="173">
        <v>0</v>
      </c>
      <c r="H17" s="173"/>
      <c r="I17" s="173">
        <v>0</v>
      </c>
      <c r="J17" s="173"/>
      <c r="K17" s="173">
        <v>0</v>
      </c>
      <c r="L17" s="173"/>
      <c r="M17" s="173">
        <v>1505315.2500000005</v>
      </c>
      <c r="N17" s="173"/>
      <c r="O17" s="173">
        <v>0</v>
      </c>
      <c r="P17" s="173"/>
      <c r="Q17" s="173">
        <v>0</v>
      </c>
      <c r="R17" s="173"/>
      <c r="S17" s="323">
        <v>1505315.2500000005</v>
      </c>
    </row>
    <row r="18" spans="1:19" s="174" customFormat="1">
      <c r="A18" s="172">
        <v>11</v>
      </c>
      <c r="B18" s="1" t="s">
        <v>105</v>
      </c>
      <c r="C18" s="173">
        <v>0</v>
      </c>
      <c r="D18" s="173"/>
      <c r="E18" s="173">
        <v>0</v>
      </c>
      <c r="F18" s="173"/>
      <c r="G18" s="173">
        <v>0</v>
      </c>
      <c r="H18" s="173"/>
      <c r="I18" s="173">
        <v>0</v>
      </c>
      <c r="J18" s="173"/>
      <c r="K18" s="173">
        <v>0</v>
      </c>
      <c r="L18" s="173"/>
      <c r="M18" s="173">
        <v>0</v>
      </c>
      <c r="N18" s="173"/>
      <c r="O18" s="173">
        <v>661256.30000000005</v>
      </c>
      <c r="P18" s="173"/>
      <c r="Q18" s="173">
        <v>0</v>
      </c>
      <c r="R18" s="173"/>
      <c r="S18" s="323">
        <v>991884.45000000007</v>
      </c>
    </row>
    <row r="19" spans="1:19" s="174" customFormat="1">
      <c r="A19" s="172">
        <v>12</v>
      </c>
      <c r="B19" s="1" t="s">
        <v>106</v>
      </c>
      <c r="C19" s="173">
        <v>0</v>
      </c>
      <c r="D19" s="173"/>
      <c r="E19" s="173">
        <v>0</v>
      </c>
      <c r="F19" s="173"/>
      <c r="G19" s="173">
        <v>0</v>
      </c>
      <c r="H19" s="173"/>
      <c r="I19" s="173">
        <v>0</v>
      </c>
      <c r="J19" s="173"/>
      <c r="K19" s="173">
        <v>0</v>
      </c>
      <c r="L19" s="173"/>
      <c r="M19" s="173">
        <v>0</v>
      </c>
      <c r="N19" s="173"/>
      <c r="O19" s="173">
        <v>0</v>
      </c>
      <c r="P19" s="173"/>
      <c r="Q19" s="173">
        <v>0</v>
      </c>
      <c r="R19" s="173"/>
      <c r="S19" s="323">
        <v>0</v>
      </c>
    </row>
    <row r="20" spans="1:19" s="174" customFormat="1">
      <c r="A20" s="172">
        <v>13</v>
      </c>
      <c r="B20" s="1" t="s">
        <v>251</v>
      </c>
      <c r="C20" s="173">
        <v>0</v>
      </c>
      <c r="D20" s="173"/>
      <c r="E20" s="173">
        <v>0</v>
      </c>
      <c r="F20" s="173"/>
      <c r="G20" s="173">
        <v>0</v>
      </c>
      <c r="H20" s="173"/>
      <c r="I20" s="173">
        <v>0</v>
      </c>
      <c r="J20" s="173"/>
      <c r="K20" s="173">
        <v>0</v>
      </c>
      <c r="L20" s="173"/>
      <c r="M20" s="173">
        <v>0</v>
      </c>
      <c r="N20" s="173"/>
      <c r="O20" s="173">
        <v>0</v>
      </c>
      <c r="P20" s="173"/>
      <c r="Q20" s="173">
        <v>0</v>
      </c>
      <c r="R20" s="173"/>
      <c r="S20" s="323">
        <v>0</v>
      </c>
    </row>
    <row r="21" spans="1:19" s="174" customFormat="1">
      <c r="A21" s="172">
        <v>14</v>
      </c>
      <c r="B21" s="1" t="s">
        <v>108</v>
      </c>
      <c r="C21" s="173">
        <v>3128640.51</v>
      </c>
      <c r="D21" s="173"/>
      <c r="E21" s="173">
        <v>84691.199999999997</v>
      </c>
      <c r="F21" s="173"/>
      <c r="G21" s="173">
        <v>0</v>
      </c>
      <c r="H21" s="173"/>
      <c r="I21" s="173">
        <v>0</v>
      </c>
      <c r="J21" s="173"/>
      <c r="K21" s="173">
        <v>0</v>
      </c>
      <c r="L21" s="173"/>
      <c r="M21" s="173">
        <v>25496680.029999997</v>
      </c>
      <c r="N21" s="173"/>
      <c r="O21" s="173">
        <v>0</v>
      </c>
      <c r="P21" s="173"/>
      <c r="Q21" s="173">
        <v>0</v>
      </c>
      <c r="R21" s="173"/>
      <c r="S21" s="323">
        <v>25513618.269999996</v>
      </c>
    </row>
    <row r="22" spans="1:19" ht="13.8" thickBot="1">
      <c r="A22" s="175"/>
      <c r="B22" s="176" t="s">
        <v>109</v>
      </c>
      <c r="C22" s="177">
        <v>37381565.909999996</v>
      </c>
      <c r="D22" s="177">
        <v>0</v>
      </c>
      <c r="E22" s="177">
        <v>8699879.0800000001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43684040.719999999</v>
      </c>
      <c r="N22" s="177">
        <v>155552</v>
      </c>
      <c r="O22" s="177">
        <v>661256.30000000005</v>
      </c>
      <c r="P22" s="177">
        <v>0</v>
      </c>
      <c r="Q22" s="177">
        <v>0</v>
      </c>
      <c r="R22" s="177">
        <v>0</v>
      </c>
      <c r="S22" s="324">
        <v>46571452.986000001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:H21"/>
    </sheetView>
  </sheetViews>
  <sheetFormatPr defaultColWidth="9.21875" defaultRowHeight="13.2"/>
  <cols>
    <col min="1" max="1" width="10.5546875" style="4" bestFit="1" customWidth="1"/>
    <col min="2" max="2" width="63.77734375" style="4" bestFit="1" customWidth="1"/>
    <col min="3" max="3" width="19" style="4" customWidth="1"/>
    <col min="4" max="4" width="19.5546875" style="4" customWidth="1"/>
    <col min="5" max="5" width="31.21875" style="4" customWidth="1"/>
    <col min="6" max="6" width="29.21875" style="4" customWidth="1"/>
    <col min="7" max="7" width="28.5546875" style="4" customWidth="1"/>
    <col min="8" max="8" width="26.44140625" style="4" customWidth="1"/>
    <col min="9" max="9" width="23.77734375" style="4" customWidth="1"/>
    <col min="10" max="10" width="21.5546875" style="4" customWidth="1"/>
    <col min="11" max="11" width="15.77734375" style="4" customWidth="1"/>
    <col min="12" max="12" width="13.21875" style="4" customWidth="1"/>
    <col min="13" max="13" width="20.77734375" style="4" customWidth="1"/>
    <col min="14" max="14" width="19.21875" style="4" customWidth="1"/>
    <col min="15" max="15" width="18.44140625" style="4" customWidth="1"/>
    <col min="16" max="16" width="19" style="4" customWidth="1"/>
    <col min="17" max="17" width="20.21875" style="4" customWidth="1"/>
    <col min="18" max="18" width="18" style="4" customWidth="1"/>
    <col min="19" max="19" width="36" style="4" customWidth="1"/>
    <col min="20" max="20" width="26.21875" style="4" customWidth="1"/>
    <col min="21" max="21" width="24.77734375" style="4" customWidth="1"/>
    <col min="22" max="22" width="20" style="4" customWidth="1"/>
    <col min="23" max="16384" width="9.21875" style="46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474">
        <f>'11. CRWA '!B2</f>
        <v>44012</v>
      </c>
    </row>
    <row r="4" spans="1:22" ht="13.8" thickBot="1">
      <c r="A4" s="4" t="s">
        <v>371</v>
      </c>
      <c r="B4" s="178" t="s">
        <v>95</v>
      </c>
      <c r="V4" s="48" t="s">
        <v>73</v>
      </c>
    </row>
    <row r="5" spans="1:22" ht="12.75" customHeight="1">
      <c r="A5" s="179"/>
      <c r="B5" s="180"/>
      <c r="C5" s="560" t="s">
        <v>282</v>
      </c>
      <c r="D5" s="561"/>
      <c r="E5" s="561"/>
      <c r="F5" s="561"/>
      <c r="G5" s="561"/>
      <c r="H5" s="561"/>
      <c r="I5" s="561"/>
      <c r="J5" s="561"/>
      <c r="K5" s="561"/>
      <c r="L5" s="562"/>
      <c r="M5" s="563" t="s">
        <v>283</v>
      </c>
      <c r="N5" s="564"/>
      <c r="O5" s="564"/>
      <c r="P5" s="564"/>
      <c r="Q5" s="564"/>
      <c r="R5" s="564"/>
      <c r="S5" s="565"/>
      <c r="T5" s="568" t="s">
        <v>369</v>
      </c>
      <c r="U5" s="568" t="s">
        <v>370</v>
      </c>
      <c r="V5" s="566" t="s">
        <v>121</v>
      </c>
    </row>
    <row r="6" spans="1:22" s="111" customFormat="1" ht="105.6">
      <c r="A6" s="108"/>
      <c r="B6" s="181"/>
      <c r="C6" s="182" t="s">
        <v>110</v>
      </c>
      <c r="D6" s="275" t="s">
        <v>111</v>
      </c>
      <c r="E6" s="209" t="s">
        <v>285</v>
      </c>
      <c r="F6" s="209" t="s">
        <v>286</v>
      </c>
      <c r="G6" s="275" t="s">
        <v>289</v>
      </c>
      <c r="H6" s="275" t="s">
        <v>284</v>
      </c>
      <c r="I6" s="275" t="s">
        <v>112</v>
      </c>
      <c r="J6" s="275" t="s">
        <v>113</v>
      </c>
      <c r="K6" s="183" t="s">
        <v>114</v>
      </c>
      <c r="L6" s="184" t="s">
        <v>115</v>
      </c>
      <c r="M6" s="182" t="s">
        <v>287</v>
      </c>
      <c r="N6" s="183" t="s">
        <v>116</v>
      </c>
      <c r="O6" s="183" t="s">
        <v>117</v>
      </c>
      <c r="P6" s="183" t="s">
        <v>118</v>
      </c>
      <c r="Q6" s="183" t="s">
        <v>119</v>
      </c>
      <c r="R6" s="183" t="s">
        <v>120</v>
      </c>
      <c r="S6" s="301" t="s">
        <v>288</v>
      </c>
      <c r="T6" s="569"/>
      <c r="U6" s="569"/>
      <c r="V6" s="567"/>
    </row>
    <row r="7" spans="1:22" s="174" customFormat="1">
      <c r="A7" s="185">
        <v>1</v>
      </c>
      <c r="B7" s="1" t="s">
        <v>96</v>
      </c>
      <c r="C7" s="186"/>
      <c r="D7" s="173"/>
      <c r="E7" s="173"/>
      <c r="F7" s="173"/>
      <c r="G7" s="173"/>
      <c r="H7" s="173"/>
      <c r="I7" s="173"/>
      <c r="J7" s="173"/>
      <c r="K7" s="173"/>
      <c r="L7" s="187"/>
      <c r="M7" s="186"/>
      <c r="N7" s="173"/>
      <c r="O7" s="173"/>
      <c r="P7" s="173"/>
      <c r="Q7" s="173"/>
      <c r="R7" s="173"/>
      <c r="S7" s="187"/>
      <c r="T7" s="310"/>
      <c r="U7" s="310"/>
      <c r="V7" s="188">
        <f>SUM(C7:S7)</f>
        <v>0</v>
      </c>
    </row>
    <row r="8" spans="1:22" s="174" customFormat="1">
      <c r="A8" s="185">
        <v>2</v>
      </c>
      <c r="B8" s="1" t="s">
        <v>97</v>
      </c>
      <c r="C8" s="186"/>
      <c r="D8" s="173"/>
      <c r="E8" s="173"/>
      <c r="F8" s="173"/>
      <c r="G8" s="173"/>
      <c r="H8" s="173"/>
      <c r="I8" s="173"/>
      <c r="J8" s="173"/>
      <c r="K8" s="173"/>
      <c r="L8" s="187"/>
      <c r="M8" s="186"/>
      <c r="N8" s="173"/>
      <c r="O8" s="173"/>
      <c r="P8" s="173"/>
      <c r="Q8" s="173"/>
      <c r="R8" s="173"/>
      <c r="S8" s="187"/>
      <c r="T8" s="310"/>
      <c r="U8" s="310"/>
      <c r="V8" s="188">
        <f t="shared" ref="V8:V20" si="0">SUM(C8:S8)</f>
        <v>0</v>
      </c>
    </row>
    <row r="9" spans="1:22" s="174" customFormat="1">
      <c r="A9" s="185">
        <v>3</v>
      </c>
      <c r="B9" s="1" t="s">
        <v>275</v>
      </c>
      <c r="C9" s="186"/>
      <c r="D9" s="173"/>
      <c r="E9" s="173"/>
      <c r="F9" s="173"/>
      <c r="G9" s="173"/>
      <c r="H9" s="173"/>
      <c r="I9" s="173"/>
      <c r="J9" s="173"/>
      <c r="K9" s="173"/>
      <c r="L9" s="187"/>
      <c r="M9" s="186"/>
      <c r="N9" s="173"/>
      <c r="O9" s="173"/>
      <c r="P9" s="173"/>
      <c r="Q9" s="173"/>
      <c r="R9" s="173"/>
      <c r="S9" s="187"/>
      <c r="T9" s="310"/>
      <c r="U9" s="310"/>
      <c r="V9" s="188">
        <f t="shared" si="0"/>
        <v>0</v>
      </c>
    </row>
    <row r="10" spans="1:22" s="174" customFormat="1">
      <c r="A10" s="185">
        <v>4</v>
      </c>
      <c r="B10" s="1" t="s">
        <v>98</v>
      </c>
      <c r="C10" s="186"/>
      <c r="D10" s="173"/>
      <c r="E10" s="173"/>
      <c r="F10" s="173"/>
      <c r="G10" s="173"/>
      <c r="H10" s="173"/>
      <c r="I10" s="173"/>
      <c r="J10" s="173"/>
      <c r="K10" s="173"/>
      <c r="L10" s="187"/>
      <c r="M10" s="186"/>
      <c r="N10" s="173"/>
      <c r="O10" s="173"/>
      <c r="P10" s="173"/>
      <c r="Q10" s="173"/>
      <c r="R10" s="173"/>
      <c r="S10" s="187"/>
      <c r="T10" s="310"/>
      <c r="U10" s="310"/>
      <c r="V10" s="188">
        <f t="shared" si="0"/>
        <v>0</v>
      </c>
    </row>
    <row r="11" spans="1:22" s="174" customFormat="1">
      <c r="A11" s="185">
        <v>5</v>
      </c>
      <c r="B11" s="1" t="s">
        <v>99</v>
      </c>
      <c r="C11" s="186"/>
      <c r="D11" s="173"/>
      <c r="E11" s="173"/>
      <c r="F11" s="173"/>
      <c r="G11" s="173"/>
      <c r="H11" s="173"/>
      <c r="I11" s="173"/>
      <c r="J11" s="173"/>
      <c r="K11" s="173"/>
      <c r="L11" s="187"/>
      <c r="M11" s="186"/>
      <c r="N11" s="173"/>
      <c r="O11" s="173"/>
      <c r="P11" s="173"/>
      <c r="Q11" s="173"/>
      <c r="R11" s="173"/>
      <c r="S11" s="187"/>
      <c r="T11" s="310"/>
      <c r="U11" s="310"/>
      <c r="V11" s="188">
        <f t="shared" si="0"/>
        <v>0</v>
      </c>
    </row>
    <row r="12" spans="1:22" s="174" customFormat="1">
      <c r="A12" s="185">
        <v>6</v>
      </c>
      <c r="B12" s="1" t="s">
        <v>100</v>
      </c>
      <c r="C12" s="186"/>
      <c r="D12" s="173"/>
      <c r="E12" s="173"/>
      <c r="F12" s="173"/>
      <c r="G12" s="173"/>
      <c r="H12" s="173"/>
      <c r="I12" s="173"/>
      <c r="J12" s="173"/>
      <c r="K12" s="173"/>
      <c r="L12" s="187"/>
      <c r="M12" s="186"/>
      <c r="N12" s="173"/>
      <c r="O12" s="173"/>
      <c r="P12" s="173"/>
      <c r="Q12" s="173"/>
      <c r="R12" s="173"/>
      <c r="S12" s="187"/>
      <c r="T12" s="310"/>
      <c r="U12" s="310"/>
      <c r="V12" s="188">
        <f t="shared" si="0"/>
        <v>0</v>
      </c>
    </row>
    <row r="13" spans="1:22" s="174" customFormat="1">
      <c r="A13" s="185">
        <v>7</v>
      </c>
      <c r="B13" s="1" t="s">
        <v>101</v>
      </c>
      <c r="C13" s="186"/>
      <c r="D13" s="173"/>
      <c r="E13" s="173"/>
      <c r="F13" s="173"/>
      <c r="G13" s="173"/>
      <c r="H13" s="173"/>
      <c r="I13" s="173"/>
      <c r="J13" s="173"/>
      <c r="K13" s="173"/>
      <c r="L13" s="187"/>
      <c r="M13" s="186"/>
      <c r="N13" s="173"/>
      <c r="O13" s="173"/>
      <c r="P13" s="173"/>
      <c r="Q13" s="173"/>
      <c r="R13" s="173"/>
      <c r="S13" s="187"/>
      <c r="T13" s="310"/>
      <c r="U13" s="310"/>
      <c r="V13" s="188">
        <f t="shared" si="0"/>
        <v>0</v>
      </c>
    </row>
    <row r="14" spans="1:22" s="174" customFormat="1">
      <c r="A14" s="185">
        <v>8</v>
      </c>
      <c r="B14" s="1" t="s">
        <v>102</v>
      </c>
      <c r="C14" s="186"/>
      <c r="D14" s="173"/>
      <c r="E14" s="173"/>
      <c r="F14" s="173"/>
      <c r="G14" s="173"/>
      <c r="H14" s="173"/>
      <c r="I14" s="173"/>
      <c r="J14" s="173"/>
      <c r="K14" s="173"/>
      <c r="L14" s="187"/>
      <c r="M14" s="186"/>
      <c r="N14" s="173"/>
      <c r="O14" s="173"/>
      <c r="P14" s="173"/>
      <c r="Q14" s="173"/>
      <c r="R14" s="173"/>
      <c r="S14" s="187"/>
      <c r="T14" s="310"/>
      <c r="U14" s="310"/>
      <c r="V14" s="188">
        <f t="shared" si="0"/>
        <v>0</v>
      </c>
    </row>
    <row r="15" spans="1:22" s="174" customFormat="1">
      <c r="A15" s="185">
        <v>9</v>
      </c>
      <c r="B15" s="1" t="s">
        <v>103</v>
      </c>
      <c r="C15" s="186"/>
      <c r="D15" s="173"/>
      <c r="E15" s="173"/>
      <c r="F15" s="173"/>
      <c r="G15" s="173"/>
      <c r="H15" s="173"/>
      <c r="I15" s="173"/>
      <c r="J15" s="173"/>
      <c r="K15" s="173"/>
      <c r="L15" s="187"/>
      <c r="M15" s="186"/>
      <c r="N15" s="173"/>
      <c r="O15" s="173"/>
      <c r="P15" s="173"/>
      <c r="Q15" s="173"/>
      <c r="R15" s="173"/>
      <c r="S15" s="187"/>
      <c r="T15" s="310"/>
      <c r="U15" s="310"/>
      <c r="V15" s="188">
        <f t="shared" si="0"/>
        <v>0</v>
      </c>
    </row>
    <row r="16" spans="1:22" s="174" customFormat="1">
      <c r="A16" s="185">
        <v>10</v>
      </c>
      <c r="B16" s="1" t="s">
        <v>104</v>
      </c>
      <c r="C16" s="186"/>
      <c r="D16" s="173"/>
      <c r="E16" s="173"/>
      <c r="F16" s="173"/>
      <c r="G16" s="173"/>
      <c r="H16" s="173"/>
      <c r="I16" s="173"/>
      <c r="J16" s="173"/>
      <c r="K16" s="173"/>
      <c r="L16" s="187"/>
      <c r="M16" s="186"/>
      <c r="N16" s="173"/>
      <c r="O16" s="173"/>
      <c r="P16" s="173"/>
      <c r="Q16" s="173"/>
      <c r="R16" s="173"/>
      <c r="S16" s="187"/>
      <c r="T16" s="310"/>
      <c r="U16" s="310"/>
      <c r="V16" s="188">
        <f t="shared" si="0"/>
        <v>0</v>
      </c>
    </row>
    <row r="17" spans="1:22" s="174" customFormat="1">
      <c r="A17" s="185">
        <v>11</v>
      </c>
      <c r="B17" s="1" t="s">
        <v>105</v>
      </c>
      <c r="C17" s="186"/>
      <c r="D17" s="173"/>
      <c r="E17" s="173"/>
      <c r="F17" s="173"/>
      <c r="G17" s="173"/>
      <c r="H17" s="173"/>
      <c r="I17" s="173"/>
      <c r="J17" s="173"/>
      <c r="K17" s="173"/>
      <c r="L17" s="187"/>
      <c r="M17" s="186"/>
      <c r="N17" s="173"/>
      <c r="O17" s="173"/>
      <c r="P17" s="173"/>
      <c r="Q17" s="173"/>
      <c r="R17" s="173"/>
      <c r="S17" s="187"/>
      <c r="T17" s="310"/>
      <c r="U17" s="310"/>
      <c r="V17" s="188">
        <f t="shared" si="0"/>
        <v>0</v>
      </c>
    </row>
    <row r="18" spans="1:22" s="174" customFormat="1">
      <c r="A18" s="185">
        <v>12</v>
      </c>
      <c r="B18" s="1" t="s">
        <v>106</v>
      </c>
      <c r="C18" s="186"/>
      <c r="D18" s="173"/>
      <c r="E18" s="173"/>
      <c r="F18" s="173"/>
      <c r="G18" s="173"/>
      <c r="H18" s="173"/>
      <c r="I18" s="173"/>
      <c r="J18" s="173"/>
      <c r="K18" s="173"/>
      <c r="L18" s="187"/>
      <c r="M18" s="186"/>
      <c r="N18" s="173"/>
      <c r="O18" s="173"/>
      <c r="P18" s="173"/>
      <c r="Q18" s="173"/>
      <c r="R18" s="173"/>
      <c r="S18" s="187"/>
      <c r="T18" s="310"/>
      <c r="U18" s="310"/>
      <c r="V18" s="188">
        <f t="shared" si="0"/>
        <v>0</v>
      </c>
    </row>
    <row r="19" spans="1:22" s="174" customFormat="1">
      <c r="A19" s="185">
        <v>13</v>
      </c>
      <c r="B19" s="1" t="s">
        <v>107</v>
      </c>
      <c r="C19" s="186"/>
      <c r="D19" s="173"/>
      <c r="E19" s="173"/>
      <c r="F19" s="173"/>
      <c r="G19" s="173"/>
      <c r="H19" s="173"/>
      <c r="I19" s="173"/>
      <c r="J19" s="173"/>
      <c r="K19" s="173"/>
      <c r="L19" s="187"/>
      <c r="M19" s="186"/>
      <c r="N19" s="173"/>
      <c r="O19" s="173"/>
      <c r="P19" s="173"/>
      <c r="Q19" s="173"/>
      <c r="R19" s="173"/>
      <c r="S19" s="187"/>
      <c r="T19" s="310"/>
      <c r="U19" s="310"/>
      <c r="V19" s="188">
        <f t="shared" si="0"/>
        <v>0</v>
      </c>
    </row>
    <row r="20" spans="1:22" s="174" customFormat="1">
      <c r="A20" s="185">
        <v>14</v>
      </c>
      <c r="B20" s="1" t="s">
        <v>108</v>
      </c>
      <c r="C20" s="186"/>
      <c r="D20" s="173"/>
      <c r="E20" s="173"/>
      <c r="F20" s="173"/>
      <c r="G20" s="173"/>
      <c r="H20" s="173"/>
      <c r="I20" s="173"/>
      <c r="J20" s="173"/>
      <c r="K20" s="173"/>
      <c r="L20" s="187"/>
      <c r="M20" s="186"/>
      <c r="N20" s="173"/>
      <c r="O20" s="173"/>
      <c r="P20" s="173"/>
      <c r="Q20" s="173"/>
      <c r="R20" s="173"/>
      <c r="S20" s="187"/>
      <c r="T20" s="310"/>
      <c r="U20" s="310"/>
      <c r="V20" s="188">
        <f t="shared" si="0"/>
        <v>0</v>
      </c>
    </row>
    <row r="21" spans="1:22" ht="13.8" thickBot="1">
      <c r="A21" s="175"/>
      <c r="B21" s="189" t="s">
        <v>109</v>
      </c>
      <c r="C21" s="190">
        <f>SUM(C7:C20)</f>
        <v>0</v>
      </c>
      <c r="D21" s="177">
        <f t="shared" ref="D21:V21" si="1">SUM(D7:D20)</f>
        <v>0</v>
      </c>
      <c r="E21" s="177">
        <f t="shared" si="1"/>
        <v>0</v>
      </c>
      <c r="F21" s="177">
        <f t="shared" si="1"/>
        <v>0</v>
      </c>
      <c r="G21" s="177">
        <f t="shared" si="1"/>
        <v>0</v>
      </c>
      <c r="H21" s="177">
        <f t="shared" si="1"/>
        <v>0</v>
      </c>
      <c r="I21" s="177">
        <f t="shared" si="1"/>
        <v>0</v>
      </c>
      <c r="J21" s="177">
        <f t="shared" si="1"/>
        <v>0</v>
      </c>
      <c r="K21" s="177">
        <f t="shared" si="1"/>
        <v>0</v>
      </c>
      <c r="L21" s="191">
        <f t="shared" si="1"/>
        <v>0</v>
      </c>
      <c r="M21" s="190">
        <f t="shared" si="1"/>
        <v>0</v>
      </c>
      <c r="N21" s="177">
        <f t="shared" si="1"/>
        <v>0</v>
      </c>
      <c r="O21" s="177">
        <f t="shared" si="1"/>
        <v>0</v>
      </c>
      <c r="P21" s="177">
        <f t="shared" si="1"/>
        <v>0</v>
      </c>
      <c r="Q21" s="177">
        <f t="shared" si="1"/>
        <v>0</v>
      </c>
      <c r="R21" s="177">
        <f t="shared" si="1"/>
        <v>0</v>
      </c>
      <c r="S21" s="191">
        <f>SUM(S7:S20)</f>
        <v>0</v>
      </c>
      <c r="T21" s="191">
        <f>SUM(T7:T20)</f>
        <v>0</v>
      </c>
      <c r="U21" s="191">
        <f t="shared" ref="U21" si="2">SUM(U7:U20)</f>
        <v>0</v>
      </c>
      <c r="V21" s="192">
        <f t="shared" si="1"/>
        <v>0</v>
      </c>
    </row>
    <row r="24" spans="1:22">
      <c r="A24" s="7"/>
      <c r="B24" s="7"/>
      <c r="C24" s="86"/>
      <c r="D24" s="86"/>
      <c r="E24" s="86"/>
    </row>
    <row r="25" spans="1:22">
      <c r="A25" s="193"/>
      <c r="B25" s="193"/>
      <c r="C25" s="7"/>
      <c r="D25" s="86"/>
      <c r="E25" s="86"/>
    </row>
    <row r="26" spans="1:22">
      <c r="A26" s="193"/>
      <c r="B26" s="87"/>
      <c r="C26" s="7"/>
      <c r="D26" s="86"/>
      <c r="E26" s="86"/>
    </row>
    <row r="27" spans="1:22">
      <c r="A27" s="193"/>
      <c r="B27" s="193"/>
      <c r="C27" s="7"/>
      <c r="D27" s="86"/>
      <c r="E27" s="86"/>
    </row>
    <row r="28" spans="1:22">
      <c r="A28" s="193"/>
      <c r="B28" s="87"/>
      <c r="C28" s="7"/>
      <c r="D28" s="86"/>
      <c r="E28" s="86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="55" zoomScaleNormal="55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21875" defaultRowHeight="13.8"/>
  <cols>
    <col min="1" max="1" width="10.5546875" style="4" bestFit="1" customWidth="1"/>
    <col min="2" max="2" width="101.77734375" style="4" customWidth="1"/>
    <col min="3" max="3" width="13.77734375" style="311" customWidth="1"/>
    <col min="4" max="4" width="14.77734375" style="311" bestFit="1" customWidth="1"/>
    <col min="5" max="5" width="17.77734375" style="311" customWidth="1"/>
    <col min="6" max="6" width="15.77734375" style="311" customWidth="1"/>
    <col min="7" max="7" width="17.44140625" style="311" customWidth="1"/>
    <col min="8" max="8" width="15.21875" style="311" customWidth="1"/>
    <col min="9" max="16384" width="9.21875" style="46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474">
        <f>'12. CRM'!B2</f>
        <v>44012</v>
      </c>
    </row>
    <row r="4" spans="1:9" ht="14.4" thickBot="1">
      <c r="A4" s="2" t="s">
        <v>257</v>
      </c>
      <c r="B4" s="178" t="s">
        <v>381</v>
      </c>
    </row>
    <row r="5" spans="1:9">
      <c r="A5" s="179"/>
      <c r="B5" s="194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5</v>
      </c>
      <c r="I5" s="195"/>
    </row>
    <row r="6" spans="1:9" s="195" customFormat="1" ht="12.75" customHeight="1">
      <c r="A6" s="196"/>
      <c r="B6" s="572" t="s">
        <v>256</v>
      </c>
      <c r="C6" s="574" t="s">
        <v>373</v>
      </c>
      <c r="D6" s="576" t="s">
        <v>372</v>
      </c>
      <c r="E6" s="577"/>
      <c r="F6" s="574" t="s">
        <v>377</v>
      </c>
      <c r="G6" s="574" t="s">
        <v>378</v>
      </c>
      <c r="H6" s="570" t="s">
        <v>376</v>
      </c>
    </row>
    <row r="7" spans="1:9" ht="41.4">
      <c r="A7" s="198"/>
      <c r="B7" s="573"/>
      <c r="C7" s="575"/>
      <c r="D7" s="315" t="s">
        <v>375</v>
      </c>
      <c r="E7" s="315" t="s">
        <v>374</v>
      </c>
      <c r="F7" s="575"/>
      <c r="G7" s="575"/>
      <c r="H7" s="571"/>
      <c r="I7" s="195"/>
    </row>
    <row r="8" spans="1:9">
      <c r="A8" s="196">
        <v>1</v>
      </c>
      <c r="B8" s="1" t="s">
        <v>96</v>
      </c>
      <c r="C8" s="316">
        <v>36449953.310000002</v>
      </c>
      <c r="D8" s="317"/>
      <c r="E8" s="316"/>
      <c r="F8" s="316">
        <v>2197027.91</v>
      </c>
      <c r="G8" s="318">
        <v>2197027.91</v>
      </c>
      <c r="H8" s="320">
        <v>6.0275191337412444E-2</v>
      </c>
    </row>
    <row r="9" spans="1:9" ht="15" customHeight="1">
      <c r="A9" s="196">
        <v>2</v>
      </c>
      <c r="B9" s="1" t="s">
        <v>97</v>
      </c>
      <c r="C9" s="316">
        <v>0</v>
      </c>
      <c r="D9" s="317"/>
      <c r="E9" s="316"/>
      <c r="F9" s="316">
        <v>0</v>
      </c>
      <c r="G9" s="318">
        <v>0</v>
      </c>
      <c r="H9" s="320" t="e">
        <v>#DIV/0!</v>
      </c>
    </row>
    <row r="10" spans="1:9">
      <c r="A10" s="196">
        <v>3</v>
      </c>
      <c r="B10" s="1" t="s">
        <v>275</v>
      </c>
      <c r="C10" s="316">
        <v>0</v>
      </c>
      <c r="D10" s="317"/>
      <c r="E10" s="316"/>
      <c r="F10" s="316">
        <v>0</v>
      </c>
      <c r="G10" s="318">
        <v>0</v>
      </c>
      <c r="H10" s="320" t="e">
        <v>#DIV/0!</v>
      </c>
    </row>
    <row r="11" spans="1:9">
      <c r="A11" s="196">
        <v>4</v>
      </c>
      <c r="B11" s="1" t="s">
        <v>98</v>
      </c>
      <c r="C11" s="316">
        <v>0</v>
      </c>
      <c r="D11" s="317"/>
      <c r="E11" s="316"/>
      <c r="F11" s="316">
        <v>0</v>
      </c>
      <c r="G11" s="318">
        <v>0</v>
      </c>
      <c r="H11" s="320" t="e">
        <v>#DIV/0!</v>
      </c>
    </row>
    <row r="12" spans="1:9">
      <c r="A12" s="196">
        <v>5</v>
      </c>
      <c r="B12" s="1" t="s">
        <v>99</v>
      </c>
      <c r="C12" s="316">
        <v>0</v>
      </c>
      <c r="D12" s="317"/>
      <c r="E12" s="316"/>
      <c r="F12" s="316">
        <v>0</v>
      </c>
      <c r="G12" s="318">
        <v>0</v>
      </c>
      <c r="H12" s="320" t="e">
        <v>#DIV/0!</v>
      </c>
    </row>
    <row r="13" spans="1:9">
      <c r="A13" s="196">
        <v>6</v>
      </c>
      <c r="B13" s="1" t="s">
        <v>100</v>
      </c>
      <c r="C13" s="316">
        <v>12194836.57</v>
      </c>
      <c r="D13" s="317"/>
      <c r="E13" s="316"/>
      <c r="F13" s="316">
        <v>5302686.2660000008</v>
      </c>
      <c r="G13" s="318">
        <v>5302686.2660000008</v>
      </c>
      <c r="H13" s="320">
        <v>0.43483044939240217</v>
      </c>
    </row>
    <row r="14" spans="1:9">
      <c r="A14" s="196">
        <v>7</v>
      </c>
      <c r="B14" s="1" t="s">
        <v>101</v>
      </c>
      <c r="C14" s="316">
        <v>6805188.1600000029</v>
      </c>
      <c r="D14" s="317">
        <v>282067.02</v>
      </c>
      <c r="E14" s="316">
        <v>155552</v>
      </c>
      <c r="F14" s="316">
        <v>6960740.1600000029</v>
      </c>
      <c r="G14" s="318">
        <v>6960740.1600000029</v>
      </c>
      <c r="H14" s="320">
        <v>1</v>
      </c>
    </row>
    <row r="15" spans="1:9">
      <c r="A15" s="196">
        <v>8</v>
      </c>
      <c r="B15" s="1" t="s">
        <v>102</v>
      </c>
      <c r="C15" s="316">
        <v>4100180.68</v>
      </c>
      <c r="D15" s="317"/>
      <c r="E15" s="316"/>
      <c r="F15" s="316">
        <v>4100180.68</v>
      </c>
      <c r="G15" s="318">
        <v>4100180.68</v>
      </c>
      <c r="H15" s="320">
        <v>1</v>
      </c>
    </row>
    <row r="16" spans="1:9">
      <c r="A16" s="196">
        <v>9</v>
      </c>
      <c r="B16" s="1" t="s">
        <v>103</v>
      </c>
      <c r="C16" s="316">
        <v>0</v>
      </c>
      <c r="D16" s="317"/>
      <c r="E16" s="316"/>
      <c r="F16" s="316">
        <v>0</v>
      </c>
      <c r="G16" s="318">
        <v>0</v>
      </c>
      <c r="H16" s="320" t="e">
        <v>#DIV/0!</v>
      </c>
    </row>
    <row r="17" spans="1:8">
      <c r="A17" s="196">
        <v>10</v>
      </c>
      <c r="B17" s="1" t="s">
        <v>104</v>
      </c>
      <c r="C17" s="316">
        <v>1505315.2500000005</v>
      </c>
      <c r="D17" s="317"/>
      <c r="E17" s="316"/>
      <c r="F17" s="316">
        <v>1505315.2500000005</v>
      </c>
      <c r="G17" s="318">
        <v>1505315.2500000005</v>
      </c>
      <c r="H17" s="320">
        <v>1</v>
      </c>
    </row>
    <row r="18" spans="1:8">
      <c r="A18" s="196">
        <v>11</v>
      </c>
      <c r="B18" s="1" t="s">
        <v>105</v>
      </c>
      <c r="C18" s="316">
        <v>661256.30000000005</v>
      </c>
      <c r="D18" s="317"/>
      <c r="E18" s="316"/>
      <c r="F18" s="316">
        <v>991884.45000000007</v>
      </c>
      <c r="G18" s="318">
        <v>991884.45000000007</v>
      </c>
      <c r="H18" s="320">
        <v>1.5</v>
      </c>
    </row>
    <row r="19" spans="1:8">
      <c r="A19" s="196">
        <v>12</v>
      </c>
      <c r="B19" s="1" t="s">
        <v>106</v>
      </c>
      <c r="C19" s="316">
        <v>0</v>
      </c>
      <c r="D19" s="317"/>
      <c r="E19" s="316"/>
      <c r="F19" s="316">
        <v>0</v>
      </c>
      <c r="G19" s="318">
        <v>0</v>
      </c>
      <c r="H19" s="320" t="e">
        <v>#DIV/0!</v>
      </c>
    </row>
    <row r="20" spans="1:8">
      <c r="A20" s="196">
        <v>13</v>
      </c>
      <c r="B20" s="1" t="s">
        <v>251</v>
      </c>
      <c r="C20" s="316">
        <v>0</v>
      </c>
      <c r="D20" s="317"/>
      <c r="E20" s="316"/>
      <c r="F20" s="316">
        <v>0</v>
      </c>
      <c r="G20" s="318">
        <v>0</v>
      </c>
      <c r="H20" s="320" t="e">
        <v>#DIV/0!</v>
      </c>
    </row>
    <row r="21" spans="1:8">
      <c r="A21" s="196">
        <v>14</v>
      </c>
      <c r="B21" s="1" t="s">
        <v>108</v>
      </c>
      <c r="C21" s="316">
        <v>28710011.739999998</v>
      </c>
      <c r="D21" s="317"/>
      <c r="E21" s="316"/>
      <c r="F21" s="316">
        <v>25513618.269999996</v>
      </c>
      <c r="G21" s="318">
        <v>25513618.269999996</v>
      </c>
      <c r="H21" s="320">
        <v>0.88866624301840136</v>
      </c>
    </row>
    <row r="22" spans="1:8" ht="14.4" thickBot="1">
      <c r="A22" s="199"/>
      <c r="B22" s="200" t="s">
        <v>109</v>
      </c>
      <c r="C22" s="319">
        <v>90426742.010000005</v>
      </c>
      <c r="D22" s="319">
        <v>282067.02</v>
      </c>
      <c r="E22" s="319">
        <v>155552</v>
      </c>
      <c r="F22" s="319">
        <v>46571452.986000001</v>
      </c>
      <c r="G22" s="319">
        <v>46571452.986000001</v>
      </c>
      <c r="H22" s="321">
        <v>0.51413417484060031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90" zoomScaleNormal="90" workbookViewId="0">
      <pane xSplit="2" ySplit="6" topLeftCell="G19" activePane="bottomRight" state="frozen"/>
      <selection pane="topRight" activeCell="C1" sqref="C1"/>
      <selection pane="bottomLeft" activeCell="A6" sqref="A6"/>
      <selection pane="bottomRight" activeCell="A5" sqref="A5:B5"/>
    </sheetView>
  </sheetViews>
  <sheetFormatPr defaultColWidth="9.21875" defaultRowHeight="13.8"/>
  <cols>
    <col min="1" max="1" width="10.5546875" style="311" bestFit="1" customWidth="1"/>
    <col min="2" max="2" width="104.21875" style="311" customWidth="1"/>
    <col min="3" max="4" width="12.77734375" style="311" customWidth="1"/>
    <col min="5" max="5" width="17.33203125" style="311" customWidth="1"/>
    <col min="6" max="11" width="12.77734375" style="311" customWidth="1"/>
    <col min="12" max="16384" width="9.21875" style="311"/>
  </cols>
  <sheetData>
    <row r="1" spans="1:11">
      <c r="A1" s="311" t="s">
        <v>30</v>
      </c>
      <c r="B1" s="311" t="str">
        <f>'Info '!C2</f>
        <v>JSC Silk Road Bank</v>
      </c>
    </row>
    <row r="2" spans="1:11">
      <c r="A2" s="311" t="s">
        <v>31</v>
      </c>
      <c r="B2" s="478">
        <f>'13. CRME '!B2</f>
        <v>44012</v>
      </c>
      <c r="C2" s="336"/>
      <c r="D2" s="336"/>
    </row>
    <row r="3" spans="1:11">
      <c r="B3" s="336"/>
      <c r="C3" s="336"/>
      <c r="D3" s="336"/>
    </row>
    <row r="4" spans="1:11" ht="14.4" thickBot="1">
      <c r="A4" s="311" t="s">
        <v>253</v>
      </c>
      <c r="B4" s="366" t="s">
        <v>382</v>
      </c>
      <c r="C4" s="336"/>
      <c r="D4" s="336"/>
    </row>
    <row r="5" spans="1:11" ht="30" customHeight="1">
      <c r="A5" s="578"/>
      <c r="B5" s="579"/>
      <c r="C5" s="580" t="s">
        <v>432</v>
      </c>
      <c r="D5" s="580"/>
      <c r="E5" s="580"/>
      <c r="F5" s="580" t="s">
        <v>433</v>
      </c>
      <c r="G5" s="580"/>
      <c r="H5" s="580"/>
      <c r="I5" s="580" t="s">
        <v>434</v>
      </c>
      <c r="J5" s="580"/>
      <c r="K5" s="581"/>
    </row>
    <row r="6" spans="1:11">
      <c r="A6" s="337"/>
      <c r="B6" s="338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3" t="s">
        <v>71</v>
      </c>
      <c r="I6" s="53" t="s">
        <v>69</v>
      </c>
      <c r="J6" s="53" t="s">
        <v>70</v>
      </c>
      <c r="K6" s="53" t="s">
        <v>71</v>
      </c>
    </row>
    <row r="7" spans="1:11">
      <c r="A7" s="339" t="s">
        <v>385</v>
      </c>
      <c r="B7" s="340"/>
      <c r="C7" s="340"/>
      <c r="D7" s="340"/>
      <c r="E7" s="340"/>
      <c r="F7" s="340"/>
      <c r="G7" s="340"/>
      <c r="H7" s="340"/>
      <c r="I7" s="340"/>
      <c r="J7" s="340"/>
      <c r="K7" s="341"/>
    </row>
    <row r="8" spans="1:11">
      <c r="A8" s="342">
        <v>1</v>
      </c>
      <c r="B8" s="343" t="s">
        <v>383</v>
      </c>
      <c r="C8" s="344"/>
      <c r="D8" s="344"/>
      <c r="E8" s="344"/>
      <c r="F8" s="517">
        <v>29670204.50120879</v>
      </c>
      <c r="G8" s="517">
        <v>12168814.369999999</v>
      </c>
      <c r="H8" s="517">
        <v>41839018.871208787</v>
      </c>
      <c r="I8" s="517">
        <v>25549391.361208789</v>
      </c>
      <c r="J8" s="517">
        <v>4562720.92</v>
      </c>
      <c r="K8" s="518">
        <v>30112112.281208791</v>
      </c>
    </row>
    <row r="9" spans="1:11">
      <c r="A9" s="339" t="s">
        <v>386</v>
      </c>
      <c r="B9" s="340"/>
      <c r="C9" s="340"/>
      <c r="D9" s="340"/>
      <c r="E9" s="340"/>
      <c r="F9" s="519"/>
      <c r="G9" s="519"/>
      <c r="H9" s="519"/>
      <c r="I9" s="519"/>
      <c r="J9" s="519"/>
      <c r="K9" s="520"/>
    </row>
    <row r="10" spans="1:11">
      <c r="A10" s="345">
        <v>2</v>
      </c>
      <c r="B10" s="346" t="s">
        <v>394</v>
      </c>
      <c r="C10" s="346">
        <v>2090934.55</v>
      </c>
      <c r="D10" s="347">
        <v>2248377.9900000002</v>
      </c>
      <c r="E10" s="347">
        <v>4339312.54</v>
      </c>
      <c r="F10" s="521">
        <v>737989.58925000008</v>
      </c>
      <c r="G10" s="521">
        <v>911437.26950000005</v>
      </c>
      <c r="H10" s="522">
        <v>911437.26950000005</v>
      </c>
      <c r="I10" s="522">
        <v>108487.38699999999</v>
      </c>
      <c r="J10" s="523">
        <v>153499.429</v>
      </c>
      <c r="K10" s="524">
        <v>261986.81599999999</v>
      </c>
    </row>
    <row r="11" spans="1:11">
      <c r="A11" s="345">
        <v>3</v>
      </c>
      <c r="B11" s="346" t="s">
        <v>388</v>
      </c>
      <c r="C11" s="346">
        <v>11358160.897032965</v>
      </c>
      <c r="D11" s="347">
        <v>15146913.4</v>
      </c>
      <c r="E11" s="347">
        <v>26505074.297032967</v>
      </c>
      <c r="F11" s="521">
        <v>8776333.6329999994</v>
      </c>
      <c r="G11" s="521">
        <v>5374968.8027499989</v>
      </c>
      <c r="H11" s="522">
        <v>5374968.8027499989</v>
      </c>
      <c r="I11" s="522">
        <v>6959653.5104999999</v>
      </c>
      <c r="J11" s="523">
        <v>2806836.246499999</v>
      </c>
      <c r="K11" s="524">
        <v>9766489.7569999993</v>
      </c>
    </row>
    <row r="12" spans="1:11">
      <c r="A12" s="345">
        <v>4</v>
      </c>
      <c r="B12" s="346" t="s">
        <v>389</v>
      </c>
      <c r="C12" s="346">
        <v>14566488.239999998</v>
      </c>
      <c r="D12" s="347">
        <v>0</v>
      </c>
      <c r="E12" s="347">
        <v>14566488.239999998</v>
      </c>
      <c r="F12" s="521"/>
      <c r="G12" s="521"/>
      <c r="H12" s="522"/>
      <c r="I12" s="522"/>
      <c r="J12" s="523"/>
      <c r="K12" s="524">
        <v>0</v>
      </c>
    </row>
    <row r="13" spans="1:11">
      <c r="A13" s="345">
        <v>5</v>
      </c>
      <c r="B13" s="346" t="s">
        <v>397</v>
      </c>
      <c r="C13" s="346">
        <v>155522.95000000001</v>
      </c>
      <c r="D13" s="347">
        <v>62757.42</v>
      </c>
      <c r="E13" s="347">
        <v>218280.37</v>
      </c>
      <c r="F13" s="521">
        <v>25428.282100000004</v>
      </c>
      <c r="G13" s="521">
        <v>3137.8710000000001</v>
      </c>
      <c r="H13" s="522">
        <v>3137.8710000000001</v>
      </c>
      <c r="I13" s="522">
        <v>12074.552</v>
      </c>
      <c r="J13" s="523">
        <v>4706.8065000000006</v>
      </c>
      <c r="K13" s="524">
        <v>16781.358500000002</v>
      </c>
    </row>
    <row r="14" spans="1:11">
      <c r="A14" s="345">
        <v>6</v>
      </c>
      <c r="B14" s="346" t="s">
        <v>428</v>
      </c>
      <c r="C14" s="346">
        <v>0</v>
      </c>
      <c r="D14" s="347">
        <v>0</v>
      </c>
      <c r="E14" s="347">
        <v>0</v>
      </c>
      <c r="F14" s="521">
        <v>0</v>
      </c>
      <c r="G14" s="521">
        <v>0</v>
      </c>
      <c r="H14" s="522">
        <v>0</v>
      </c>
      <c r="I14" s="522">
        <v>0</v>
      </c>
      <c r="J14" s="523">
        <v>0</v>
      </c>
      <c r="K14" s="524">
        <v>0</v>
      </c>
    </row>
    <row r="15" spans="1:11">
      <c r="A15" s="345">
        <v>7</v>
      </c>
      <c r="B15" s="346" t="s">
        <v>429</v>
      </c>
      <c r="C15" s="346">
        <v>1564378.62</v>
      </c>
      <c r="D15" s="347">
        <v>745763.3</v>
      </c>
      <c r="E15" s="347">
        <v>2310141.92</v>
      </c>
      <c r="F15" s="521">
        <v>1369677.01</v>
      </c>
      <c r="G15" s="521">
        <v>730902.42</v>
      </c>
      <c r="H15" s="522">
        <v>730902.42</v>
      </c>
      <c r="I15" s="522">
        <v>1369677.01</v>
      </c>
      <c r="J15" s="523">
        <v>730902.42</v>
      </c>
      <c r="K15" s="524">
        <v>2100579.4300000002</v>
      </c>
    </row>
    <row r="16" spans="1:11">
      <c r="A16" s="345">
        <v>8</v>
      </c>
      <c r="B16" s="348" t="s">
        <v>390</v>
      </c>
      <c r="C16" s="346">
        <v>29735485.257032964</v>
      </c>
      <c r="D16" s="347">
        <v>18203812.110000003</v>
      </c>
      <c r="E16" s="347">
        <v>47939297.367032968</v>
      </c>
      <c r="F16" s="521">
        <v>10909428.514349999</v>
      </c>
      <c r="G16" s="521">
        <v>7020446.3632499995</v>
      </c>
      <c r="H16" s="522">
        <v>17929874.877599999</v>
      </c>
      <c r="I16" s="522">
        <v>5389887.7205000008</v>
      </c>
      <c r="J16" s="523">
        <v>3695944.9019999988</v>
      </c>
      <c r="K16" s="524">
        <v>12145837.361499999</v>
      </c>
    </row>
    <row r="17" spans="1:11">
      <c r="A17" s="339" t="s">
        <v>387</v>
      </c>
      <c r="B17" s="340"/>
      <c r="C17" s="340"/>
      <c r="D17" s="340"/>
      <c r="E17" s="340"/>
      <c r="F17" s="519"/>
      <c r="G17" s="519"/>
      <c r="H17" s="519"/>
      <c r="I17" s="519"/>
      <c r="J17" s="519"/>
      <c r="K17" s="520"/>
    </row>
    <row r="18" spans="1:11">
      <c r="A18" s="345">
        <v>9</v>
      </c>
      <c r="B18" s="346" t="s">
        <v>393</v>
      </c>
      <c r="C18" s="346">
        <v>0</v>
      </c>
      <c r="D18" s="347">
        <v>0</v>
      </c>
      <c r="E18" s="347">
        <v>0</v>
      </c>
      <c r="F18" s="521"/>
      <c r="G18" s="521"/>
      <c r="H18" s="521">
        <v>0</v>
      </c>
      <c r="I18" s="521"/>
      <c r="J18" s="521"/>
      <c r="K18" s="524">
        <v>0</v>
      </c>
    </row>
    <row r="19" spans="1:11">
      <c r="A19" s="345">
        <v>10</v>
      </c>
      <c r="B19" s="346" t="s">
        <v>430</v>
      </c>
      <c r="C19" s="346">
        <v>17819191.190000001</v>
      </c>
      <c r="D19" s="347">
        <v>11078307.07</v>
      </c>
      <c r="E19" s="347">
        <v>28897498.260000002</v>
      </c>
      <c r="F19" s="521">
        <v>140971.345</v>
      </c>
      <c r="G19" s="521">
        <v>49810.974999999999</v>
      </c>
      <c r="H19" s="521">
        <v>190782.32</v>
      </c>
      <c r="I19" s="522">
        <v>4456486.0949999997</v>
      </c>
      <c r="J19" s="523">
        <v>7674666.4249999998</v>
      </c>
      <c r="K19" s="524">
        <v>12131152.52</v>
      </c>
    </row>
    <row r="20" spans="1:11" ht="14.4" customHeight="1">
      <c r="A20" s="345">
        <v>11</v>
      </c>
      <c r="B20" s="346" t="s">
        <v>392</v>
      </c>
      <c r="C20" s="346">
        <v>0</v>
      </c>
      <c r="D20" s="347">
        <v>0</v>
      </c>
      <c r="E20" s="347">
        <v>0</v>
      </c>
      <c r="F20" s="521">
        <v>99959.760000000009</v>
      </c>
      <c r="G20" s="521">
        <v>0</v>
      </c>
      <c r="H20" s="521">
        <v>99959.760000000009</v>
      </c>
      <c r="I20" s="521">
        <v>99959.760000000009</v>
      </c>
      <c r="J20" s="521">
        <v>0</v>
      </c>
      <c r="K20" s="524">
        <v>99959.760000000009</v>
      </c>
    </row>
    <row r="21" spans="1:11" ht="14.4" thickBot="1">
      <c r="A21" s="349">
        <v>12</v>
      </c>
      <c r="B21" s="350" t="s">
        <v>391</v>
      </c>
      <c r="C21" s="351">
        <v>17819191.190000001</v>
      </c>
      <c r="D21" s="352">
        <v>11078307.07</v>
      </c>
      <c r="E21" s="351">
        <v>28897498.260000002</v>
      </c>
      <c r="F21" s="525">
        <v>240931.10500000001</v>
      </c>
      <c r="G21" s="525">
        <v>49810.974999999999</v>
      </c>
      <c r="H21" s="525">
        <v>290742.08</v>
      </c>
      <c r="I21" s="525">
        <v>4556445.8549999995</v>
      </c>
      <c r="J21" s="525">
        <v>7674666.4249999998</v>
      </c>
      <c r="K21" s="524">
        <v>12231112.279999999</v>
      </c>
    </row>
    <row r="22" spans="1:11" ht="38.25" customHeight="1" thickBot="1">
      <c r="A22" s="353"/>
      <c r="B22" s="354"/>
      <c r="C22" s="354"/>
      <c r="D22" s="354"/>
      <c r="E22" s="354"/>
      <c r="F22" s="582" t="s">
        <v>521</v>
      </c>
      <c r="G22" s="583"/>
      <c r="H22" s="583"/>
      <c r="I22" s="582" t="s">
        <v>522</v>
      </c>
      <c r="J22" s="583"/>
      <c r="K22" s="584"/>
    </row>
    <row r="23" spans="1:11">
      <c r="A23" s="355">
        <v>13</v>
      </c>
      <c r="B23" s="356" t="s">
        <v>383</v>
      </c>
      <c r="C23" s="357"/>
      <c r="D23" s="357"/>
      <c r="E23" s="357"/>
      <c r="F23" s="526">
        <v>29670204.50120879</v>
      </c>
      <c r="G23" s="526">
        <v>12168814.369999999</v>
      </c>
      <c r="H23" s="526">
        <v>41839018.871208787</v>
      </c>
      <c r="I23" s="526">
        <v>25549391.361208789</v>
      </c>
      <c r="J23" s="526">
        <v>4562720.92</v>
      </c>
      <c r="K23" s="527">
        <v>30112112.281208791</v>
      </c>
    </row>
    <row r="24" spans="1:11" ht="14.4" thickBot="1">
      <c r="A24" s="358">
        <v>14</v>
      </c>
      <c r="B24" s="359" t="s">
        <v>395</v>
      </c>
      <c r="C24" s="360"/>
      <c r="D24" s="361"/>
      <c r="E24" s="362"/>
      <c r="F24" s="528">
        <v>9729716.9484499972</v>
      </c>
      <c r="G24" s="528">
        <v>8667760.0268499982</v>
      </c>
      <c r="H24" s="528">
        <v>21201122.8517</v>
      </c>
      <c r="I24" s="522">
        <v>3893446.6045000004</v>
      </c>
      <c r="J24" s="522">
        <v>923986.22549999983</v>
      </c>
      <c r="K24" s="529">
        <v>4365203.1740000006</v>
      </c>
    </row>
    <row r="25" spans="1:11" ht="14.4" thickBot="1">
      <c r="A25" s="363">
        <v>15</v>
      </c>
      <c r="B25" s="364" t="s">
        <v>396</v>
      </c>
      <c r="C25" s="365"/>
      <c r="D25" s="365"/>
      <c r="E25" s="365"/>
      <c r="F25" s="530">
        <v>3.049441690689207</v>
      </c>
      <c r="G25" s="530">
        <v>1.40391685190924</v>
      </c>
      <c r="H25" s="530">
        <v>1.9734341036495597</v>
      </c>
      <c r="I25" s="530">
        <v>6.5621527547543863</v>
      </c>
      <c r="J25" s="530">
        <v>4.938083267995645</v>
      </c>
      <c r="K25" s="531">
        <v>6.8982155196263006</v>
      </c>
    </row>
    <row r="27" spans="1:11" ht="27">
      <c r="B27" s="335" t="s">
        <v>431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21875" style="4" bestFit="1" customWidth="1"/>
    <col min="6" max="13" width="12.77734375" style="4" customWidth="1"/>
    <col min="14" max="14" width="31" style="4" bestFit="1" customWidth="1"/>
    <col min="15" max="16384" width="9.21875" style="46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474">
        <f>'14. LCR'!B2</f>
        <v>44012</v>
      </c>
    </row>
    <row r="3" spans="1:14" ht="14.25" customHeight="1"/>
    <row r="4" spans="1:14" ht="13.8" thickBot="1">
      <c r="A4" s="4" t="s">
        <v>269</v>
      </c>
      <c r="B4" s="274" t="s">
        <v>28</v>
      </c>
    </row>
    <row r="5" spans="1:14" s="206" customFormat="1">
      <c r="A5" s="202"/>
      <c r="B5" s="203"/>
      <c r="C5" s="204" t="s">
        <v>0</v>
      </c>
      <c r="D5" s="204" t="s">
        <v>1</v>
      </c>
      <c r="E5" s="204" t="s">
        <v>2</v>
      </c>
      <c r="F5" s="204" t="s">
        <v>3</v>
      </c>
      <c r="G5" s="204" t="s">
        <v>4</v>
      </c>
      <c r="H5" s="204" t="s">
        <v>5</v>
      </c>
      <c r="I5" s="204" t="s">
        <v>8</v>
      </c>
      <c r="J5" s="204" t="s">
        <v>9</v>
      </c>
      <c r="K5" s="204" t="s">
        <v>10</v>
      </c>
      <c r="L5" s="204" t="s">
        <v>11</v>
      </c>
      <c r="M5" s="204" t="s">
        <v>12</v>
      </c>
      <c r="N5" s="205" t="s">
        <v>13</v>
      </c>
    </row>
    <row r="6" spans="1:14" ht="26.4">
      <c r="A6" s="207"/>
      <c r="B6" s="208"/>
      <c r="C6" s="209" t="s">
        <v>268</v>
      </c>
      <c r="D6" s="210" t="s">
        <v>267</v>
      </c>
      <c r="E6" s="211" t="s">
        <v>266</v>
      </c>
      <c r="F6" s="212">
        <v>0</v>
      </c>
      <c r="G6" s="212">
        <v>0.2</v>
      </c>
      <c r="H6" s="212">
        <v>0.35</v>
      </c>
      <c r="I6" s="212">
        <v>0.5</v>
      </c>
      <c r="J6" s="212">
        <v>0.75</v>
      </c>
      <c r="K6" s="212">
        <v>1</v>
      </c>
      <c r="L6" s="212">
        <v>1.5</v>
      </c>
      <c r="M6" s="212">
        <v>2.5</v>
      </c>
      <c r="N6" s="273" t="s">
        <v>281</v>
      </c>
    </row>
    <row r="7" spans="1:14" ht="13.8">
      <c r="A7" s="213">
        <v>1</v>
      </c>
      <c r="B7" s="214" t="s">
        <v>265</v>
      </c>
      <c r="C7" s="215">
        <f>SUM(C8:C13)</f>
        <v>59318540</v>
      </c>
      <c r="D7" s="208"/>
      <c r="E7" s="216">
        <f t="shared" ref="E7:M7" si="0">SUM(E8:E13)</f>
        <v>1186370.8</v>
      </c>
      <c r="F7" s="217">
        <f>SUM(F8:F13)</f>
        <v>0</v>
      </c>
      <c r="G7" s="217">
        <f t="shared" si="0"/>
        <v>0</v>
      </c>
      <c r="H7" s="217">
        <f t="shared" si="0"/>
        <v>0</v>
      </c>
      <c r="I7" s="217">
        <f t="shared" si="0"/>
        <v>0</v>
      </c>
      <c r="J7" s="217">
        <f t="shared" si="0"/>
        <v>0</v>
      </c>
      <c r="K7" s="217">
        <f t="shared" si="0"/>
        <v>1186370.8</v>
      </c>
      <c r="L7" s="217">
        <f t="shared" si="0"/>
        <v>0</v>
      </c>
      <c r="M7" s="217">
        <f t="shared" si="0"/>
        <v>0</v>
      </c>
      <c r="N7" s="218">
        <f>SUM(N8:N13)</f>
        <v>1186370.8</v>
      </c>
    </row>
    <row r="8" spans="1:14" ht="13.8">
      <c r="A8" s="213">
        <v>1.1000000000000001</v>
      </c>
      <c r="B8" s="219" t="s">
        <v>263</v>
      </c>
      <c r="C8" s="217">
        <v>59318540</v>
      </c>
      <c r="D8" s="220">
        <v>0.02</v>
      </c>
      <c r="E8" s="216">
        <f>C8*D8</f>
        <v>1186370.8</v>
      </c>
      <c r="F8" s="217"/>
      <c r="G8" s="217"/>
      <c r="H8" s="217"/>
      <c r="I8" s="217"/>
      <c r="J8" s="217"/>
      <c r="K8" s="217">
        <f>E8</f>
        <v>1186370.8</v>
      </c>
      <c r="L8" s="217"/>
      <c r="M8" s="217"/>
      <c r="N8" s="218">
        <f>SUMPRODUCT($F$6:$M$6,F8:M8)</f>
        <v>1186370.8</v>
      </c>
    </row>
    <row r="9" spans="1:14" ht="13.8">
      <c r="A9" s="213">
        <v>1.2</v>
      </c>
      <c r="B9" s="219" t="s">
        <v>262</v>
      </c>
      <c r="C9" s="217">
        <v>0</v>
      </c>
      <c r="D9" s="220">
        <v>0.05</v>
      </c>
      <c r="E9" s="216">
        <f>C9*D9</f>
        <v>0</v>
      </c>
      <c r="F9" s="217"/>
      <c r="G9" s="217"/>
      <c r="H9" s="217"/>
      <c r="I9" s="217"/>
      <c r="J9" s="217"/>
      <c r="K9" s="217"/>
      <c r="L9" s="217"/>
      <c r="M9" s="217"/>
      <c r="N9" s="218">
        <f t="shared" ref="N9:N12" si="1">SUMPRODUCT($F$6:$M$6,F9:M9)</f>
        <v>0</v>
      </c>
    </row>
    <row r="10" spans="1:14" ht="13.8">
      <c r="A10" s="213">
        <v>1.3</v>
      </c>
      <c r="B10" s="219" t="s">
        <v>261</v>
      </c>
      <c r="C10" s="217">
        <v>0</v>
      </c>
      <c r="D10" s="220">
        <v>0.08</v>
      </c>
      <c r="E10" s="216">
        <f>C10*D10</f>
        <v>0</v>
      </c>
      <c r="F10" s="217"/>
      <c r="G10" s="217"/>
      <c r="H10" s="217"/>
      <c r="I10" s="217"/>
      <c r="J10" s="217"/>
      <c r="K10" s="217"/>
      <c r="L10" s="217"/>
      <c r="M10" s="217"/>
      <c r="N10" s="218">
        <f>SUMPRODUCT($F$6:$M$6,F10:M10)</f>
        <v>0</v>
      </c>
    </row>
    <row r="11" spans="1:14" ht="13.8">
      <c r="A11" s="213">
        <v>1.4</v>
      </c>
      <c r="B11" s="219" t="s">
        <v>260</v>
      </c>
      <c r="C11" s="217">
        <v>0</v>
      </c>
      <c r="D11" s="220">
        <v>0.11</v>
      </c>
      <c r="E11" s="216">
        <f>C11*D11</f>
        <v>0</v>
      </c>
      <c r="F11" s="217"/>
      <c r="G11" s="217"/>
      <c r="H11" s="217"/>
      <c r="I11" s="217"/>
      <c r="J11" s="217"/>
      <c r="K11" s="217"/>
      <c r="L11" s="217"/>
      <c r="M11" s="217"/>
      <c r="N11" s="218">
        <f t="shared" si="1"/>
        <v>0</v>
      </c>
    </row>
    <row r="12" spans="1:14" ht="13.8">
      <c r="A12" s="213">
        <v>1.5</v>
      </c>
      <c r="B12" s="219" t="s">
        <v>259</v>
      </c>
      <c r="C12" s="217">
        <v>0</v>
      </c>
      <c r="D12" s="220">
        <v>0.14000000000000001</v>
      </c>
      <c r="E12" s="216">
        <f>C12*D12</f>
        <v>0</v>
      </c>
      <c r="F12" s="217"/>
      <c r="G12" s="217"/>
      <c r="H12" s="217"/>
      <c r="I12" s="217"/>
      <c r="J12" s="217"/>
      <c r="K12" s="217"/>
      <c r="L12" s="217"/>
      <c r="M12" s="217"/>
      <c r="N12" s="218">
        <f t="shared" si="1"/>
        <v>0</v>
      </c>
    </row>
    <row r="13" spans="1:14" ht="13.8">
      <c r="A13" s="213">
        <v>1.6</v>
      </c>
      <c r="B13" s="221" t="s">
        <v>258</v>
      </c>
      <c r="C13" s="217">
        <v>0</v>
      </c>
      <c r="D13" s="222"/>
      <c r="E13" s="217"/>
      <c r="F13" s="217"/>
      <c r="G13" s="217"/>
      <c r="H13" s="217"/>
      <c r="I13" s="217"/>
      <c r="J13" s="217"/>
      <c r="K13" s="217"/>
      <c r="L13" s="217"/>
      <c r="M13" s="217"/>
      <c r="N13" s="218">
        <f>SUMPRODUCT($F$6:$M$6,F13:M13)</f>
        <v>0</v>
      </c>
    </row>
    <row r="14" spans="1:14" ht="13.8">
      <c r="A14" s="213">
        <v>2</v>
      </c>
      <c r="B14" s="223" t="s">
        <v>264</v>
      </c>
      <c r="C14" s="215">
        <f>SUM(C15:C20)</f>
        <v>0</v>
      </c>
      <c r="D14" s="208"/>
      <c r="E14" s="216">
        <f t="shared" ref="E14:M14" si="2">SUM(E15:E20)</f>
        <v>0</v>
      </c>
      <c r="F14" s="217">
        <f t="shared" si="2"/>
        <v>0</v>
      </c>
      <c r="G14" s="217">
        <f t="shared" si="2"/>
        <v>0</v>
      </c>
      <c r="H14" s="217">
        <f t="shared" si="2"/>
        <v>0</v>
      </c>
      <c r="I14" s="217">
        <f t="shared" si="2"/>
        <v>0</v>
      </c>
      <c r="J14" s="217">
        <f t="shared" si="2"/>
        <v>0</v>
      </c>
      <c r="K14" s="217">
        <f t="shared" si="2"/>
        <v>0</v>
      </c>
      <c r="L14" s="217">
        <f t="shared" si="2"/>
        <v>0</v>
      </c>
      <c r="M14" s="217">
        <f t="shared" si="2"/>
        <v>0</v>
      </c>
      <c r="N14" s="218">
        <f>SUM(N15:N20)</f>
        <v>0</v>
      </c>
    </row>
    <row r="15" spans="1:14" ht="13.8">
      <c r="A15" s="213">
        <v>2.1</v>
      </c>
      <c r="B15" s="221" t="s">
        <v>263</v>
      </c>
      <c r="C15" s="217"/>
      <c r="D15" s="220">
        <v>5.0000000000000001E-3</v>
      </c>
      <c r="E15" s="216">
        <f>C15*D15</f>
        <v>0</v>
      </c>
      <c r="F15" s="217"/>
      <c r="G15" s="217"/>
      <c r="H15" s="217"/>
      <c r="I15" s="217"/>
      <c r="J15" s="217"/>
      <c r="K15" s="217"/>
      <c r="L15" s="217"/>
      <c r="M15" s="217"/>
      <c r="N15" s="218">
        <f>SUMPRODUCT($F$6:$M$6,F15:M15)</f>
        <v>0</v>
      </c>
    </row>
    <row r="16" spans="1:14" ht="13.8">
      <c r="A16" s="213">
        <v>2.2000000000000002</v>
      </c>
      <c r="B16" s="221" t="s">
        <v>262</v>
      </c>
      <c r="C16" s="217"/>
      <c r="D16" s="220">
        <v>0.01</v>
      </c>
      <c r="E16" s="216">
        <f>C16*D16</f>
        <v>0</v>
      </c>
      <c r="F16" s="217"/>
      <c r="G16" s="217"/>
      <c r="H16" s="217"/>
      <c r="I16" s="217"/>
      <c r="J16" s="217"/>
      <c r="K16" s="217"/>
      <c r="L16" s="217"/>
      <c r="M16" s="217"/>
      <c r="N16" s="218">
        <f t="shared" ref="N16:N20" si="3">SUMPRODUCT($F$6:$M$6,F16:M16)</f>
        <v>0</v>
      </c>
    </row>
    <row r="17" spans="1:14" ht="13.8">
      <c r="A17" s="213">
        <v>2.2999999999999998</v>
      </c>
      <c r="B17" s="221" t="s">
        <v>261</v>
      </c>
      <c r="C17" s="217"/>
      <c r="D17" s="220">
        <v>0.02</v>
      </c>
      <c r="E17" s="216">
        <f>C17*D17</f>
        <v>0</v>
      </c>
      <c r="F17" s="217"/>
      <c r="G17" s="217"/>
      <c r="H17" s="217"/>
      <c r="I17" s="217"/>
      <c r="J17" s="217"/>
      <c r="K17" s="217"/>
      <c r="L17" s="217"/>
      <c r="M17" s="217"/>
      <c r="N17" s="218">
        <f t="shared" si="3"/>
        <v>0</v>
      </c>
    </row>
    <row r="18" spans="1:14" ht="13.8">
      <c r="A18" s="213">
        <v>2.4</v>
      </c>
      <c r="B18" s="221" t="s">
        <v>260</v>
      </c>
      <c r="C18" s="217"/>
      <c r="D18" s="220">
        <v>0.03</v>
      </c>
      <c r="E18" s="216">
        <f>C18*D18</f>
        <v>0</v>
      </c>
      <c r="F18" s="217"/>
      <c r="G18" s="217"/>
      <c r="H18" s="217"/>
      <c r="I18" s="217"/>
      <c r="J18" s="217"/>
      <c r="K18" s="217"/>
      <c r="L18" s="217"/>
      <c r="M18" s="217"/>
      <c r="N18" s="218">
        <f t="shared" si="3"/>
        <v>0</v>
      </c>
    </row>
    <row r="19" spans="1:14" ht="13.8">
      <c r="A19" s="213">
        <v>2.5</v>
      </c>
      <c r="B19" s="221" t="s">
        <v>259</v>
      </c>
      <c r="C19" s="217"/>
      <c r="D19" s="220">
        <v>0.04</v>
      </c>
      <c r="E19" s="216">
        <f>C19*D19</f>
        <v>0</v>
      </c>
      <c r="F19" s="217"/>
      <c r="G19" s="217"/>
      <c r="H19" s="217"/>
      <c r="I19" s="217"/>
      <c r="J19" s="217"/>
      <c r="K19" s="217"/>
      <c r="L19" s="217"/>
      <c r="M19" s="217"/>
      <c r="N19" s="218">
        <f t="shared" si="3"/>
        <v>0</v>
      </c>
    </row>
    <row r="20" spans="1:14" ht="13.8">
      <c r="A20" s="213">
        <v>2.6</v>
      </c>
      <c r="B20" s="221" t="s">
        <v>258</v>
      </c>
      <c r="C20" s="217"/>
      <c r="D20" s="222"/>
      <c r="E20" s="224"/>
      <c r="F20" s="217"/>
      <c r="G20" s="217"/>
      <c r="H20" s="217"/>
      <c r="I20" s="217"/>
      <c r="J20" s="217"/>
      <c r="K20" s="217"/>
      <c r="L20" s="217"/>
      <c r="M20" s="217"/>
      <c r="N20" s="218">
        <f t="shared" si="3"/>
        <v>0</v>
      </c>
    </row>
    <row r="21" spans="1:14" ht="14.4" thickBot="1">
      <c r="A21" s="225"/>
      <c r="B21" s="226" t="s">
        <v>109</v>
      </c>
      <c r="C21" s="201">
        <f>C14+C7</f>
        <v>59318540</v>
      </c>
      <c r="D21" s="227"/>
      <c r="E21" s="228">
        <f>E14+E7</f>
        <v>1186370.8</v>
      </c>
      <c r="F21" s="229">
        <f>F7+F14</f>
        <v>0</v>
      </c>
      <c r="G21" s="229">
        <f t="shared" ref="G21:L21" si="4">G7+G14</f>
        <v>0</v>
      </c>
      <c r="H21" s="229">
        <f t="shared" si="4"/>
        <v>0</v>
      </c>
      <c r="I21" s="229">
        <f t="shared" si="4"/>
        <v>0</v>
      </c>
      <c r="J21" s="229">
        <f t="shared" si="4"/>
        <v>0</v>
      </c>
      <c r="K21" s="229">
        <f t="shared" si="4"/>
        <v>1186370.8</v>
      </c>
      <c r="L21" s="229">
        <f t="shared" si="4"/>
        <v>0</v>
      </c>
      <c r="M21" s="229">
        <f>M7+M14</f>
        <v>0</v>
      </c>
      <c r="N21" s="230">
        <f>N14+N7</f>
        <v>1186370.8</v>
      </c>
    </row>
    <row r="22" spans="1:14">
      <c r="E22" s="231"/>
      <c r="F22" s="231"/>
      <c r="G22" s="231"/>
      <c r="H22" s="231"/>
      <c r="I22" s="231"/>
      <c r="J22" s="231"/>
      <c r="K22" s="231"/>
      <c r="L22" s="231"/>
      <c r="M22" s="23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3"/>
  <sheetViews>
    <sheetView zoomScale="90" zoomScaleNormal="90" workbookViewId="0">
      <selection activeCell="C6" sqref="C6:C38"/>
    </sheetView>
  </sheetViews>
  <sheetFormatPr defaultRowHeight="14.4"/>
  <cols>
    <col min="1" max="1" width="11.44140625" customWidth="1"/>
    <col min="2" max="2" width="76.77734375" style="415" customWidth="1"/>
    <col min="3" max="3" width="22.777343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479">
        <f>'15. CCR '!B2</f>
        <v>44012</v>
      </c>
    </row>
    <row r="3" spans="1:3">
      <c r="A3" s="4"/>
      <c r="B3"/>
    </row>
    <row r="4" spans="1:3">
      <c r="A4" s="4" t="s">
        <v>435</v>
      </c>
      <c r="B4" t="s">
        <v>436</v>
      </c>
    </row>
    <row r="5" spans="1:3">
      <c r="A5" s="416" t="s">
        <v>437</v>
      </c>
      <c r="B5" s="417"/>
      <c r="C5" s="418"/>
    </row>
    <row r="6" spans="1:3" ht="20.399999999999999" customHeight="1">
      <c r="A6" s="419">
        <v>1</v>
      </c>
      <c r="B6" s="420" t="s">
        <v>488</v>
      </c>
      <c r="C6" s="421">
        <v>89741139.539999992</v>
      </c>
    </row>
    <row r="7" spans="1:3">
      <c r="A7" s="419">
        <v>2</v>
      </c>
      <c r="B7" s="420" t="s">
        <v>438</v>
      </c>
      <c r="C7" s="421">
        <v>-5027051.0199999996</v>
      </c>
    </row>
    <row r="8" spans="1:3" ht="24">
      <c r="A8" s="422">
        <v>3</v>
      </c>
      <c r="B8" s="423" t="s">
        <v>439</v>
      </c>
      <c r="C8" s="421">
        <v>84714088.519999996</v>
      </c>
    </row>
    <row r="9" spans="1:3">
      <c r="A9" s="416" t="s">
        <v>440</v>
      </c>
      <c r="B9" s="417"/>
      <c r="C9" s="424"/>
    </row>
    <row r="10" spans="1:3">
      <c r="A10" s="425">
        <v>4</v>
      </c>
      <c r="B10" s="426" t="s">
        <v>441</v>
      </c>
      <c r="C10" s="421"/>
    </row>
    <row r="11" spans="1:3">
      <c r="A11" s="425">
        <v>5</v>
      </c>
      <c r="B11" s="427" t="s">
        <v>442</v>
      </c>
      <c r="C11" s="421"/>
    </row>
    <row r="12" spans="1:3">
      <c r="A12" s="425" t="s">
        <v>443</v>
      </c>
      <c r="B12" s="427" t="s">
        <v>444</v>
      </c>
      <c r="C12" s="421">
        <v>1186370.8</v>
      </c>
    </row>
    <row r="13" spans="1:3" ht="22.8">
      <c r="A13" s="428">
        <v>6</v>
      </c>
      <c r="B13" s="426" t="s">
        <v>445</v>
      </c>
      <c r="C13" s="421"/>
    </row>
    <row r="14" spans="1:3">
      <c r="A14" s="428">
        <v>7</v>
      </c>
      <c r="B14" s="429" t="s">
        <v>446</v>
      </c>
      <c r="C14" s="421"/>
    </row>
    <row r="15" spans="1:3">
      <c r="A15" s="430">
        <v>8</v>
      </c>
      <c r="B15" s="431" t="s">
        <v>447</v>
      </c>
      <c r="C15" s="421"/>
    </row>
    <row r="16" spans="1:3">
      <c r="A16" s="428">
        <v>9</v>
      </c>
      <c r="B16" s="429" t="s">
        <v>448</v>
      </c>
      <c r="C16" s="421"/>
    </row>
    <row r="17" spans="1:3">
      <c r="A17" s="428">
        <v>10</v>
      </c>
      <c r="B17" s="429" t="s">
        <v>449</v>
      </c>
      <c r="C17" s="421"/>
    </row>
    <row r="18" spans="1:3">
      <c r="A18" s="432">
        <v>11</v>
      </c>
      <c r="B18" s="433" t="s">
        <v>450</v>
      </c>
      <c r="C18" s="434">
        <v>1186370.8</v>
      </c>
    </row>
    <row r="19" spans="1:3">
      <c r="A19" s="435" t="s">
        <v>451</v>
      </c>
      <c r="B19" s="436"/>
      <c r="C19" s="437"/>
    </row>
    <row r="20" spans="1:3">
      <c r="A20" s="438">
        <v>12</v>
      </c>
      <c r="B20" s="426" t="s">
        <v>452</v>
      </c>
      <c r="C20" s="421"/>
    </row>
    <row r="21" spans="1:3">
      <c r="A21" s="438">
        <v>13</v>
      </c>
      <c r="B21" s="426" t="s">
        <v>453</v>
      </c>
      <c r="C21" s="421"/>
    </row>
    <row r="22" spans="1:3">
      <c r="A22" s="438">
        <v>14</v>
      </c>
      <c r="B22" s="426" t="s">
        <v>454</v>
      </c>
      <c r="C22" s="421"/>
    </row>
    <row r="23" spans="1:3" ht="22.8">
      <c r="A23" s="438" t="s">
        <v>455</v>
      </c>
      <c r="B23" s="426" t="s">
        <v>456</v>
      </c>
      <c r="C23" s="421"/>
    </row>
    <row r="24" spans="1:3">
      <c r="A24" s="438">
        <v>15</v>
      </c>
      <c r="B24" s="426" t="s">
        <v>457</v>
      </c>
      <c r="C24" s="421"/>
    </row>
    <row r="25" spans="1:3">
      <c r="A25" s="438" t="s">
        <v>458</v>
      </c>
      <c r="B25" s="426" t="s">
        <v>459</v>
      </c>
      <c r="C25" s="421"/>
    </row>
    <row r="26" spans="1:3">
      <c r="A26" s="439">
        <v>16</v>
      </c>
      <c r="B26" s="440" t="s">
        <v>460</v>
      </c>
      <c r="C26" s="434">
        <v>0</v>
      </c>
    </row>
    <row r="27" spans="1:3">
      <c r="A27" s="416" t="s">
        <v>461</v>
      </c>
      <c r="B27" s="417"/>
      <c r="C27" s="424"/>
    </row>
    <row r="28" spans="1:3">
      <c r="A28" s="441">
        <v>17</v>
      </c>
      <c r="B28" s="427" t="s">
        <v>462</v>
      </c>
      <c r="C28" s="421">
        <v>282067.02</v>
      </c>
    </row>
    <row r="29" spans="1:3">
      <c r="A29" s="441">
        <v>18</v>
      </c>
      <c r="B29" s="427" t="s">
        <v>463</v>
      </c>
      <c r="C29" s="421">
        <v>-113864</v>
      </c>
    </row>
    <row r="30" spans="1:3">
      <c r="A30" s="439">
        <v>19</v>
      </c>
      <c r="B30" s="440" t="s">
        <v>464</v>
      </c>
      <c r="C30" s="434">
        <v>168203.02000000002</v>
      </c>
    </row>
    <row r="31" spans="1:3">
      <c r="A31" s="416" t="s">
        <v>465</v>
      </c>
      <c r="B31" s="417"/>
      <c r="C31" s="424"/>
    </row>
    <row r="32" spans="1:3" ht="22.8">
      <c r="A32" s="441" t="s">
        <v>466</v>
      </c>
      <c r="B32" s="426" t="s">
        <v>467</v>
      </c>
      <c r="C32" s="442"/>
    </row>
    <row r="33" spans="1:3">
      <c r="A33" s="441" t="s">
        <v>468</v>
      </c>
      <c r="B33" s="427" t="s">
        <v>469</v>
      </c>
      <c r="C33" s="442"/>
    </row>
    <row r="34" spans="1:3">
      <c r="A34" s="416" t="s">
        <v>470</v>
      </c>
      <c r="B34" s="417"/>
      <c r="C34" s="424"/>
    </row>
    <row r="35" spans="1:3">
      <c r="A35" s="443">
        <v>20</v>
      </c>
      <c r="B35" s="444" t="s">
        <v>471</v>
      </c>
      <c r="C35" s="434">
        <v>50435649.060000002</v>
      </c>
    </row>
    <row r="36" spans="1:3">
      <c r="A36" s="439">
        <v>21</v>
      </c>
      <c r="B36" s="440" t="s">
        <v>472</v>
      </c>
      <c r="C36" s="434">
        <v>86068662.339999989</v>
      </c>
    </row>
    <row r="37" spans="1:3">
      <c r="A37" s="416" t="s">
        <v>473</v>
      </c>
      <c r="B37" s="417"/>
      <c r="C37" s="424"/>
    </row>
    <row r="38" spans="1:3">
      <c r="A38" s="439">
        <v>22</v>
      </c>
      <c r="B38" s="440" t="s">
        <v>473</v>
      </c>
      <c r="C38" s="516">
        <v>0.5859931790360855</v>
      </c>
    </row>
    <row r="39" spans="1:3">
      <c r="A39" s="416" t="s">
        <v>474</v>
      </c>
      <c r="B39" s="417"/>
      <c r="C39" s="424"/>
    </row>
    <row r="40" spans="1:3">
      <c r="A40" s="445" t="s">
        <v>475</v>
      </c>
      <c r="B40" s="426" t="s">
        <v>476</v>
      </c>
      <c r="C40" s="442"/>
    </row>
    <row r="41" spans="1:3" ht="22.8">
      <c r="A41" s="446" t="s">
        <v>477</v>
      </c>
      <c r="B41" s="420" t="s">
        <v>478</v>
      </c>
      <c r="C41" s="442"/>
    </row>
    <row r="43" spans="1:3">
      <c r="B43" s="415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2020-07-28T07:41:29Z</dcterms:modified>
</cp:coreProperties>
</file>